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F7A" lockStructure="1"/>
  <bookViews>
    <workbookView xWindow="480" yWindow="405" windowWidth="14880" windowHeight="7740"/>
  </bookViews>
  <sheets>
    <sheet name="PdPc" sheetId="10" r:id="rId1"/>
    <sheet name="Rumusan" sheetId="11" r:id="rId2"/>
  </sheets>
  <definedNames>
    <definedName name="_xlnm._FilterDatabase" localSheetId="0" hidden="1">PdPc!$B$5:$Y$82</definedName>
  </definedNames>
  <calcPr calcId="145621"/>
</workbook>
</file>

<file path=xl/calcChain.xml><?xml version="1.0" encoding="utf-8"?>
<calcChain xmlns="http://schemas.openxmlformats.org/spreadsheetml/2006/main">
  <c r="Q68" i="10" l="1"/>
  <c r="Q58" i="10"/>
  <c r="Q49" i="10"/>
  <c r="Q18" i="10"/>
  <c r="Q10" i="10"/>
  <c r="C3" i="11" l="1"/>
  <c r="E3" i="11"/>
  <c r="D3" i="11"/>
  <c r="P79" i="10" l="1"/>
  <c r="P67" i="10"/>
  <c r="P68" i="10" s="1"/>
  <c r="P69" i="10" s="1"/>
  <c r="P57" i="10"/>
  <c r="P58" i="10" s="1"/>
  <c r="P59" i="10" s="1"/>
  <c r="P48" i="10"/>
  <c r="P36" i="10"/>
  <c r="P26" i="10"/>
  <c r="P27" i="10" s="1"/>
  <c r="P28" i="10" s="1"/>
  <c r="P17" i="10"/>
  <c r="P9" i="10"/>
  <c r="P10" i="10" s="1"/>
  <c r="P11" i="10" s="1"/>
  <c r="P80" i="10" l="1"/>
  <c r="P81" i="10" s="1"/>
  <c r="P49" i="10"/>
  <c r="P50" i="10" s="1"/>
  <c r="P37" i="10"/>
  <c r="P38" i="10" s="1"/>
  <c r="Q79" i="10"/>
  <c r="Q80" i="10" s="1"/>
  <c r="Q67" i="10"/>
  <c r="Q69" i="10" s="1"/>
  <c r="Q57" i="10"/>
  <c r="Q48" i="10"/>
  <c r="Q50" i="10" s="1"/>
  <c r="Q36" i="10"/>
  <c r="Q26" i="10"/>
  <c r="Q17" i="10"/>
  <c r="Q19" i="10" s="1"/>
  <c r="P18" i="10"/>
  <c r="P19" i="10" s="1"/>
  <c r="Q9" i="10"/>
  <c r="Q27" i="10" l="1"/>
  <c r="Q28" i="10" s="1"/>
  <c r="P29" i="10" s="1"/>
  <c r="V87" i="10" s="1"/>
  <c r="W87" i="10" s="1"/>
  <c r="H3" i="11" s="1"/>
  <c r="Q37" i="10"/>
  <c r="Q38" i="10" s="1"/>
  <c r="P39" i="10" s="1"/>
  <c r="Q59" i="10"/>
  <c r="P60" i="10" s="1"/>
  <c r="V90" i="10" s="1"/>
  <c r="W90" i="10" s="1"/>
  <c r="K3" i="11" s="1"/>
  <c r="Q11" i="10"/>
  <c r="P12" i="10" s="1"/>
  <c r="V85" i="10" s="1"/>
  <c r="W85" i="10" s="1"/>
  <c r="F3" i="11" s="1"/>
  <c r="P51" i="10"/>
  <c r="P70" i="10"/>
  <c r="V91" i="10" s="1"/>
  <c r="W91" i="10" s="1"/>
  <c r="L3" i="11" s="1"/>
  <c r="P20" i="10"/>
  <c r="V86" i="10" s="1"/>
  <c r="W86" i="10" s="1"/>
  <c r="G3" i="11" s="1"/>
  <c r="Q81" i="10" l="1"/>
  <c r="P82" i="10" s="1"/>
  <c r="V92" i="10" s="1"/>
  <c r="W92" i="10" s="1"/>
  <c r="M3" i="11" s="1"/>
  <c r="V89" i="10"/>
  <c r="W89" i="10" s="1"/>
  <c r="J3" i="11" s="1"/>
  <c r="V88" i="10"/>
  <c r="W88" i="10" s="1"/>
  <c r="I3" i="11" s="1"/>
  <c r="W93" i="10" l="1"/>
  <c r="AB86" i="10" s="1"/>
  <c r="AB88" i="10" l="1"/>
  <c r="Y92" i="10"/>
  <c r="AB89" i="10"/>
  <c r="AB90" i="10"/>
  <c r="N3" i="11"/>
  <c r="AB87" i="10"/>
</calcChain>
</file>

<file path=xl/sharedStrings.xml><?xml version="1.0" encoding="utf-8"?>
<sst xmlns="http://schemas.openxmlformats.org/spreadsheetml/2006/main" count="243" uniqueCount="152">
  <si>
    <t>ASPEK</t>
  </si>
  <si>
    <t>TUMS</t>
  </si>
  <si>
    <t>TAHAP TINDAKAN (TT)</t>
  </si>
  <si>
    <t>RUBRIK TAHAP KUALITI (TK)</t>
  </si>
  <si>
    <t>Tindakan dilaksanakan:</t>
  </si>
  <si>
    <t>Bilangan Tindakan/Jumlah Skor Kualiti</t>
  </si>
  <si>
    <t>Tindakan dilaksanakan dengan mengambil kira mana-mana tiga (3) perkara di atas.</t>
  </si>
  <si>
    <t>Skor Tahap Tindakan/Min Skor Tahap Kualiti</t>
  </si>
  <si>
    <t>Tindakan dilaksanakan dengan mengambil kira mana-mana dua (2) perkara di atas.</t>
  </si>
  <si>
    <t>Peratus Skor Tahap Tindakan/Peratus Skor Tahap Kualiti</t>
  </si>
  <si>
    <t>Tindakan dilaksanakan dengan mengambil kira mana-mana satu (1) perkara di atas.</t>
  </si>
  <si>
    <t>Peratus TUMS</t>
  </si>
  <si>
    <t>Tidak mengambil kira mana-mana perkara di atas.</t>
  </si>
  <si>
    <t>Tindakan dilaksanakan dengan mengambil kira perkara (i) dan (ii) atau perkara (i) dan (iii).</t>
  </si>
  <si>
    <t>Tindakan dilaksanakan dengan mengambil kira perkara (ii) dan (iii).</t>
  </si>
  <si>
    <t>TT
(1/0)</t>
  </si>
  <si>
    <t>TK
(Skor)</t>
  </si>
  <si>
    <t>4.1.1</t>
  </si>
  <si>
    <t>Guru merancang pelaksanaan PdPc dengan:</t>
  </si>
  <si>
    <t>ii. menentukan kaedah pentaksiran dalam PdPc</t>
  </si>
  <si>
    <t>iii. menyediakan ABM/BBM/BBB/TMK</t>
  </si>
  <si>
    <t>i. mengikut pelbagai aras keupayaan murid</t>
  </si>
  <si>
    <t>ii. mengikut peruntukan masa yang ditetapkan</t>
  </si>
  <si>
    <t>4.2.1</t>
  </si>
  <si>
    <t>Guru mengawal proses pembelajaran dengan:</t>
  </si>
  <si>
    <t xml:space="preserve">i. mengelola isi pelajaran/skop pembelajaran yang dirancang </t>
  </si>
  <si>
    <t>ii. mengelola masa PdPc selaras dengan aktiviti pembelajaran</t>
  </si>
  <si>
    <t xml:space="preserve">iii. memberi peluang kepada penyertaan aktif murid. </t>
  </si>
  <si>
    <t>i. dengan menepati objektif pelajaran</t>
  </si>
  <si>
    <t>iii. secara berterusan dalam PdPc.</t>
  </si>
  <si>
    <t>4.2.2</t>
  </si>
  <si>
    <t>i. mengawasi komunikasi murid dalam PdPc</t>
  </si>
  <si>
    <t xml:space="preserve">ii. mengawasi perlakuan murid dalam PdPc </t>
  </si>
  <si>
    <t xml:space="preserve">iii. menyusun atur kedudukan murid </t>
  </si>
  <si>
    <t>iv. mewujudkan suasana pembelajaran yang menyeronokkan.</t>
  </si>
  <si>
    <t>i. secara berhemah/mengikut kesesuaian</t>
  </si>
  <si>
    <t>ii. secara menyeluruh meliputi semua murid</t>
  </si>
  <si>
    <t>4.3.1</t>
  </si>
  <si>
    <t>Guru membimbing murid dengan:‎</t>
  </si>
  <si>
    <t>iii. secara berhemah.</t>
  </si>
  <si>
    <t>ii. dengan betul dan tepat.</t>
  </si>
  <si>
    <t>i. mengikut keperluan/pelbagai aras keupayaan murid.</t>
  </si>
  <si>
    <t>iv. secara bersungguh-sungguh.</t>
  </si>
  <si>
    <t>4.4.1</t>
  </si>
  <si>
    <t>Guru mendorong minda murid dalam melaksanakan aktiviti pembelajaran dengan:</t>
  </si>
  <si>
    <t> i. merangsang murid berkomunikasi.</t>
  </si>
  <si>
    <t>v. mewujudkan peluang untuk murid memimpin</t>
  </si>
  <si>
    <t>i. berdasarkan objektif pelajaran</t>
  </si>
  <si>
    <t>ii. mengikut pelbagai aras keupayaan murid</t>
  </si>
  <si>
    <t>iii. secara berterusan/tekal.</t>
  </si>
  <si>
    <t>4.4.2</t>
  </si>
  <si>
    <t>Guru mendorong emosi murid dalam melaksanakan aktiviti pembelajaran dengan:</t>
  </si>
  <si>
    <t>ii. memberi penghargaan terhadap hasil kerja/ idea yang bernas</t>
  </si>
  <si>
    <t>i. memberi pujian/galakan terhadap perlakuan positif.</t>
  </si>
  <si>
    <t>iv. prihatin terhadap keperluan murid.</t>
  </si>
  <si>
    <t>ii. secara menyeluruh meliputi semua murid.</t>
  </si>
  <si>
    <t>i. secara berhemah.</t>
  </si>
  <si>
    <t>iii. berterusan/tekal.</t>
  </si>
  <si>
    <t>4.5.1</t>
  </si>
  <si>
    <t xml:space="preserve">i. menggunakan pelbagai kaedah pentaksiran dalam PdPc </t>
  </si>
  <si>
    <t>ii. menjalankan aktiviti pemulihan/pengayaan dalam PdPc.</t>
  </si>
  <si>
    <t>iii. memberi latihan/tugasan berkaitan pelajaran.</t>
  </si>
  <si>
    <t>iv. membuat refleksi PdPc.</t>
  </si>
  <si>
    <t>v. menyemak/menilai hasil kerja/gerak kerja/ latihan/tugasan.</t>
  </si>
  <si>
    <t>Tindakan dilaksanakan dengan mengambil kira mana-mana tiga (3) perkara di atas.‎</t>
  </si>
  <si>
    <t>Tindakan dilaksanakan dengan mengambil kira ‎mana-mana dua (2) perkara di atas.‎</t>
  </si>
  <si>
    <t>Tindakan dilaksanakan dengan mengambil kira ‎mana-mana satu (1) perkara di atas.‎</t>
  </si>
  <si>
    <t>Tidak mengambil kira mana-mana perkara di atas.‎</t>
  </si>
  <si>
    <t>4.6.1</t>
  </si>
  <si>
    <t xml:space="preserve">Murid melibatkan diri dalam proses pembelajaran dengan: </t>
  </si>
  <si>
    <t>iii. melaksanakan aktiviti pembelajaran secara kolaboratif.</t>
  </si>
  <si>
    <t>ii. berkomunikasi dalam melaksanakan aktiviti pembelajaran.</t>
  </si>
  <si>
    <t>i. memberi respons berkaitan ‎isi pelajaran.</t>
  </si>
  <si>
    <t xml:space="preserve">v. mengemukakan soalan berkaitan isi pelajaran </t>
  </si>
  <si>
    <t xml:space="preserve">ii. selaras dengan objektif pelajaran </t>
  </si>
  <si>
    <t xml:space="preserve">iii. dengan yakin </t>
  </si>
  <si>
    <t>%</t>
  </si>
  <si>
    <t>WAJARAN</t>
  </si>
  <si>
    <t>SKOR</t>
  </si>
  <si>
    <t>TARAF</t>
  </si>
  <si>
    <t>Guru Sebagai Perancang</t>
  </si>
  <si>
    <t>Guru Sebagai Pengawal</t>
  </si>
  <si>
    <t>CEMERLANG</t>
  </si>
  <si>
    <t>90-100</t>
  </si>
  <si>
    <t>BAIK</t>
  </si>
  <si>
    <t>Guru Sebagai Pembimbing</t>
  </si>
  <si>
    <t>Guru Sebagai Pendorong</t>
  </si>
  <si>
    <t>LEMAH</t>
  </si>
  <si>
    <t>SANGAT LEMAH</t>
  </si>
  <si>
    <t>Guru Sebagai Penilai</t>
  </si>
  <si>
    <t>Murid Sebagai Pembelajar Aktif</t>
  </si>
  <si>
    <t>JUMLAH</t>
  </si>
  <si>
    <t>80-89.99</t>
  </si>
  <si>
    <t>50-79.99</t>
  </si>
  <si>
    <t>20-49.99</t>
  </si>
  <si>
    <t>0-19.99</t>
  </si>
  <si>
    <t>SEDERHANA</t>
  </si>
  <si>
    <t>Tarikh</t>
  </si>
  <si>
    <t>Kelas</t>
  </si>
  <si>
    <t>No. KP</t>
  </si>
  <si>
    <t>M/Pelajaran</t>
  </si>
  <si>
    <t>Masa</t>
  </si>
  <si>
    <t>Jawatan</t>
  </si>
  <si>
    <t>ii. mengikut pelbagai aras keupayaan murid/ pembelajaran terbeza</t>
  </si>
  <si>
    <t>iii. secara berterusan dalam PdPc/mengikut keperluan  aktiviti pembelajaran.</t>
  </si>
  <si>
    <t>STANDARD 4: PEMBELAJARAN DAN PEMUDAHCARAAN (NAZIR)</t>
  </si>
  <si>
    <t>Nama Sekolah</t>
  </si>
  <si>
    <t>Nama Guru</t>
  </si>
  <si>
    <t>Jantina</t>
  </si>
  <si>
    <t>Akademik</t>
  </si>
  <si>
    <t>Opsyen Utama</t>
  </si>
  <si>
    <t>Kod Sekolah</t>
  </si>
  <si>
    <t>Keturunan</t>
  </si>
  <si>
    <t>Gred</t>
  </si>
  <si>
    <t>Ikhtisas</t>
  </si>
  <si>
    <t>Pengalaman Mengajar M/P yang dicerap</t>
  </si>
  <si>
    <t>Bil.Murid</t>
  </si>
  <si>
    <t>Tahun</t>
  </si>
  <si>
    <t>Bulan</t>
  </si>
  <si>
    <t>i. menyediakan RPH yang mengandungi objektif yang boleh diukur dan aktiviti pembelajaran yang sesuai</t>
  </si>
  <si>
    <t xml:space="preserve">i. memberi tunjuk ajar/tunjuk cara/panduan menguasai isi pelajaran/konsep/fakta berkaitan pelajaran </t>
  </si>
  <si>
    <t>ii. memberi tunjuk ajar/tunjuk cara/panduan menguasai kemahiran dalam aktiviti  pembelajaran</t>
  </si>
  <si>
    <t>iii. memandu murid membuat keputusan dan menyelesaikan masalah dalam aktiviti pembelajaran</t>
  </si>
  <si>
    <t>iv. memandu murid menggunakan/ memanfaatkan sumber pendidikan berkaitan pelajaran</t>
  </si>
  <si>
    <t>ii. merangsang murid berkolaboratif dalam aktiviti pembelajaran.</t>
  </si>
  <si>
    <t>iii. mengemukakan soalan yang menjurus ke arah pemikiran  kritis dan kreatif</t>
  </si>
  <si>
    <t>iv. mengajukan soalan/mewujudkan situasi  yang menjurus ke arah membuat keputusan dan menyelesaikan masalah</t>
  </si>
  <si>
    <t>vi. menggalakkan murid mengemukakan soalan berkaitan isi pelajaran.</t>
  </si>
  <si>
    <t>vii. menggalakkan murid memperoleh pengetahuan dan kemahiran secara kendiri.</t>
  </si>
  <si>
    <t>iii. memberi keyakinan dalam mengemukakan soalan/memberi respons.</t>
  </si>
  <si>
    <t>iv. memberi respons yang menjurus ke arah pemikiran kritis dan  kreatif berkaitan ‎isi pelajaran.</t>
  </si>
  <si>
    <t xml:space="preserve">vi. mengaitkan isi pelajaran dengan kehidupan murid/ isu lokal/global </t>
  </si>
  <si>
    <t>vii. membuat keputusan/menyelesaikan masalah berkaitan aktiviti pembelajaran.</t>
  </si>
  <si>
    <t>iii. secara menyeluruh dari segi kecukupan, kecakupan dan meliputi semua murid</t>
  </si>
  <si>
    <t>ii. mengikut ketetapan/arahan pelaksanaan pentaksiran yang berkuat kuasa</t>
  </si>
  <si>
    <t>v. menggabung/merentas/mengaitkan isi pelajaran dengan tajuk/unit/tema/nilai/ kemahiran/mata pelajaran lain dalam 
    aktiviti pembelajaran.</t>
  </si>
  <si>
    <t>Nama Penilai</t>
  </si>
  <si>
    <t>Tanda Tangan Penilai</t>
  </si>
  <si>
    <t>PENCERAPAN PdPc</t>
  </si>
  <si>
    <t>M/Pel</t>
  </si>
  <si>
    <t>JUMLAH SKOR</t>
  </si>
  <si>
    <t>i. dengan pelibatan 90% hingga 100% murid bagi tindakan (i), (ii) dan (iii) dan 
   pelibatan melebihi 50% murid bagi tindakan (iv), (v), (vi) dan (vii)</t>
  </si>
  <si>
    <t xml:space="preserve">iv. secara berhemah/saling menghormati/bersungguh-sungguh. </t>
  </si>
  <si>
    <t>Tindakan dilaksanakan: 
i. dengan pelibatan 70% hingga 89% murid bagi tindakan (i), (ii) dan (iii) dan pelibatan 
   melebihi 25% hingga 49% murid bagi tindakan (iv), (v), (vi) dan (vii)
ii. dengan memenuhi sekurang-kurangnya dua (2) daripada perkara (ii), (iii) atau (iv).</t>
  </si>
  <si>
    <t>Tindakan dilaksanakan: 
i. dengan pelibatan 40% hingga 69% murid bagi tindakan (i), (ii) dan (iii) dan pelibatan 
   10% hingga 24% murid bagi tindakan (iv), (v), (vi) dan (vii)
ii. dengan memenuhi sekurang-kurangnya satu (1) daripada perkara (ii), (iii) atau (iv).</t>
  </si>
  <si>
    <t>Tindakan dilaksanakan: 
i. dengan pelibatan 1% hingga 39% murid bagi tindakan (i), (ii) dan (iii) dan pelibatan 
   kurang daripada 10% murid bagi tindakan (iv), (v), (vi) dan (vii)
ii. dengan memenuhi sekurang-kurangnya satu (1) daripada perkara (ii), (iii) atau (iv).</t>
  </si>
  <si>
    <t>Tidak memenuhi mana-mana perkara di atas.‎</t>
  </si>
  <si>
    <t>iii. dengan mematuhi ketetapan kurikulum/arahan yang berkuat kuasa.</t>
  </si>
  <si>
    <t>Guru mengawal suasana pembelajaran dengan:</t>
  </si>
  <si>
    <t xml:space="preserve">Guru melaksanakan penilaian dengan: </t>
  </si>
  <si>
    <t>iv. secara berterusan/tekal/segera.</t>
  </si>
  <si>
    <t>Ver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</si>
</sst>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D0D0D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8"/>
      <color rgb="FF000000"/>
      <name val="Arial"/>
      <family val="2"/>
    </font>
    <font>
      <sz val="11"/>
      <color theme="1"/>
      <name val="Wingdings"/>
      <charset val="2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6DE1A4"/>
        <bgColor indexed="64"/>
      </patternFill>
    </fill>
    <fill>
      <patternFill patternType="solid">
        <fgColor rgb="FF427FF8"/>
        <bgColor indexed="64"/>
      </patternFill>
    </fill>
    <fill>
      <patternFill patternType="solid">
        <fgColor rgb="FFCFF5E1"/>
        <bgColor indexed="64"/>
      </patternFill>
    </fill>
    <fill>
      <patternFill patternType="solid">
        <fgColor rgb="FF005024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rgb="FFC7C7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8474074526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 applyFill="1" applyProtection="1"/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6" fillId="4" borderId="8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4" fillId="6" borderId="19" xfId="0" applyFont="1" applyFill="1" applyBorder="1" applyAlignment="1" applyProtection="1">
      <alignment horizontal="center" vertical="center" wrapText="1"/>
    </xf>
    <xf numFmtId="0" fontId="4" fillId="6" borderId="20" xfId="0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/>
    <xf numFmtId="0" fontId="1" fillId="7" borderId="45" xfId="0" applyFont="1" applyFill="1" applyBorder="1" applyAlignment="1" applyProtection="1">
      <alignment horizontal="left" vertical="center"/>
    </xf>
    <xf numFmtId="0" fontId="1" fillId="7" borderId="32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2" fontId="1" fillId="4" borderId="33" xfId="0" applyNumberFormat="1" applyFont="1" applyFill="1" applyBorder="1" applyAlignment="1" applyProtection="1">
      <alignment horizontal="center" vertical="center" wrapText="1"/>
    </xf>
    <xf numFmtId="2" fontId="1" fillId="4" borderId="34" xfId="0" applyNumberFormat="1" applyFont="1" applyFill="1" applyBorder="1" applyAlignment="1" applyProtection="1">
      <alignment horizontal="center" vertical="center"/>
    </xf>
    <xf numFmtId="0" fontId="1" fillId="7" borderId="21" xfId="0" applyFont="1" applyFill="1" applyBorder="1" applyAlignment="1" applyProtection="1">
      <alignment horizontal="left" vertical="center"/>
    </xf>
    <xf numFmtId="0" fontId="1" fillId="7" borderId="21" xfId="0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 applyProtection="1">
      <alignment horizontal="center" vertical="center" wrapText="1"/>
    </xf>
    <xf numFmtId="2" fontId="1" fillId="4" borderId="30" xfId="0" applyNumberFormat="1" applyFont="1" applyFill="1" applyBorder="1" applyAlignment="1" applyProtection="1">
      <alignment horizontal="center" vertical="center"/>
    </xf>
    <xf numFmtId="0" fontId="1" fillId="7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/>
    <xf numFmtId="2" fontId="4" fillId="3" borderId="31" xfId="0" applyNumberFormat="1" applyFont="1" applyFill="1" applyBorder="1" applyAlignment="1" applyProtection="1">
      <alignment horizontal="center" vertical="center"/>
    </xf>
    <xf numFmtId="0" fontId="1" fillId="7" borderId="21" xfId="0" applyFont="1" applyFill="1" applyBorder="1" applyAlignment="1" applyProtection="1">
      <alignment vertical="center"/>
    </xf>
    <xf numFmtId="0" fontId="1" fillId="0" borderId="29" xfId="0" applyNumberFormat="1" applyFont="1" applyFill="1" applyBorder="1" applyAlignment="1" applyProtection="1">
      <alignment horizontal="left" vertical="center"/>
      <protection locked="0"/>
    </xf>
    <xf numFmtId="0" fontId="1" fillId="7" borderId="15" xfId="0" applyFont="1" applyFill="1" applyBorder="1" applyAlignment="1" applyProtection="1">
      <alignment vertical="center"/>
    </xf>
    <xf numFmtId="0" fontId="1" fillId="7" borderId="6" xfId="0" applyFont="1" applyFill="1" applyBorder="1" applyAlignment="1" applyProtection="1">
      <alignment vertical="center"/>
    </xf>
    <xf numFmtId="0" fontId="1" fillId="7" borderId="45" xfId="0" applyFont="1" applyFill="1" applyBorder="1" applyAlignment="1" applyProtection="1">
      <alignment horizontal="left" vertical="center"/>
    </xf>
    <xf numFmtId="0" fontId="10" fillId="4" borderId="21" xfId="0" applyFont="1" applyFill="1" applyBorder="1" applyAlignment="1" applyProtection="1">
      <alignment horizontal="center" vertical="center"/>
      <protection hidden="1"/>
    </xf>
    <xf numFmtId="0" fontId="8" fillId="9" borderId="21" xfId="0" applyFont="1" applyFill="1" applyBorder="1" applyAlignment="1">
      <alignment horizontal="center" vertical="center" wrapText="1" readingOrder="1"/>
    </xf>
    <xf numFmtId="1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top" wrapText="1"/>
    </xf>
    <xf numFmtId="0" fontId="5" fillId="2" borderId="3" xfId="0" applyFont="1" applyFill="1" applyBorder="1" applyAlignment="1" applyProtection="1">
      <alignment horizontal="center" vertical="top" wrapText="1"/>
    </xf>
    <xf numFmtId="0" fontId="5" fillId="2" borderId="3" xfId="0" applyFont="1" applyFill="1" applyBorder="1" applyAlignment="1" applyProtection="1">
      <alignment vertical="top" wrapText="1"/>
    </xf>
    <xf numFmtId="0" fontId="5" fillId="2" borderId="4" xfId="0" applyFont="1" applyFill="1" applyBorder="1" applyAlignment="1" applyProtection="1">
      <alignment vertical="top" wrapText="1"/>
    </xf>
    <xf numFmtId="2" fontId="7" fillId="2" borderId="6" xfId="0" applyNumberFormat="1" applyFont="1" applyFill="1" applyBorder="1" applyAlignment="1" applyProtection="1">
      <alignment horizontal="center" vertical="center" wrapText="1"/>
      <protection hidden="1"/>
    </xf>
    <xf numFmtId="2" fontId="7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7" borderId="28" xfId="0" applyFont="1" applyFill="1" applyBorder="1" applyAlignment="1" applyProtection="1">
      <alignment horizontal="left" vertical="center"/>
    </xf>
    <xf numFmtId="0" fontId="1" fillId="7" borderId="29" xfId="0" applyFont="1" applyFill="1" applyBorder="1" applyAlignment="1" applyProtection="1">
      <alignment horizontal="left" vertical="center"/>
    </xf>
    <xf numFmtId="0" fontId="1" fillId="7" borderId="18" xfId="0" applyFont="1" applyFill="1" applyBorder="1" applyAlignment="1" applyProtection="1">
      <alignment horizontal="left" vertical="center"/>
    </xf>
    <xf numFmtId="0" fontId="1" fillId="7" borderId="19" xfId="0" applyFont="1" applyFill="1" applyBorder="1" applyAlignment="1" applyProtection="1">
      <alignment horizontal="left" vertical="center"/>
    </xf>
    <xf numFmtId="0" fontId="7" fillId="0" borderId="37" xfId="0" applyFont="1" applyFill="1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 applyProtection="1">
      <alignment horizontal="left" vertical="center"/>
      <protection locked="0"/>
    </xf>
    <xf numFmtId="0" fontId="7" fillId="0" borderId="48" xfId="0" applyFont="1" applyFill="1" applyBorder="1" applyAlignment="1" applyProtection="1">
      <alignment horizontal="left" vertical="center"/>
      <protection locked="0"/>
    </xf>
    <xf numFmtId="0" fontId="1" fillId="0" borderId="51" xfId="0" applyFont="1" applyFill="1" applyBorder="1" applyAlignment="1" applyProtection="1">
      <alignment horizontal="left" vertical="center"/>
      <protection locked="0"/>
    </xf>
    <xf numFmtId="0" fontId="1" fillId="0" borderId="52" xfId="0" applyFont="1" applyFill="1" applyBorder="1" applyAlignment="1" applyProtection="1">
      <alignment horizontal="left" vertical="center"/>
      <protection locked="0"/>
    </xf>
    <xf numFmtId="0" fontId="1" fillId="0" borderId="53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37" xfId="0" applyFont="1" applyFill="1" applyBorder="1" applyAlignment="1" applyProtection="1">
      <alignment horizontal="left" vertical="center" wrapText="1"/>
      <protection locked="0"/>
    </xf>
    <xf numFmtId="0" fontId="7" fillId="0" borderId="38" xfId="0" applyFont="1" applyFill="1" applyBorder="1" applyAlignment="1" applyProtection="1">
      <alignment horizontal="left" vertical="center" wrapText="1"/>
      <protection locked="0"/>
    </xf>
    <xf numFmtId="0" fontId="7" fillId="0" borderId="48" xfId="0" applyFont="1" applyFill="1" applyBorder="1" applyAlignment="1" applyProtection="1">
      <alignment horizontal="left" vertical="center" wrapText="1"/>
      <protection locked="0"/>
    </xf>
    <xf numFmtId="0" fontId="7" fillId="0" borderId="42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43" xfId="0" applyFont="1" applyFill="1" applyBorder="1" applyAlignment="1" applyProtection="1">
      <alignment horizontal="left" vertical="center" wrapText="1"/>
      <protection locked="0"/>
    </xf>
    <xf numFmtId="0" fontId="7" fillId="0" borderId="49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50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9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7" fillId="0" borderId="30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1" fontId="7" fillId="0" borderId="21" xfId="0" applyNumberFormat="1" applyFont="1" applyBorder="1" applyAlignment="1" applyProtection="1">
      <alignment horizontal="left" vertical="center" wrapText="1"/>
      <protection locked="0"/>
    </xf>
    <xf numFmtId="1" fontId="7" fillId="0" borderId="30" xfId="0" applyNumberFormat="1" applyFont="1" applyBorder="1" applyAlignment="1" applyProtection="1">
      <alignment horizontal="left" vertical="center" wrapText="1"/>
      <protection locked="0"/>
    </xf>
    <xf numFmtId="1" fontId="7" fillId="0" borderId="45" xfId="0" applyNumberFormat="1" applyFont="1" applyBorder="1" applyAlignment="1" applyProtection="1">
      <alignment horizontal="left" vertical="center" wrapText="1"/>
      <protection locked="0"/>
    </xf>
    <xf numFmtId="1" fontId="7" fillId="0" borderId="46" xfId="0" applyNumberFormat="1" applyFont="1" applyBorder="1" applyAlignment="1" applyProtection="1">
      <alignment horizontal="left" vertical="center" wrapText="1"/>
      <protection locked="0"/>
    </xf>
    <xf numFmtId="0" fontId="1" fillId="7" borderId="21" xfId="0" applyFont="1" applyFill="1" applyBorder="1" applyAlignment="1" applyProtection="1">
      <alignment horizontal="center" vertical="center"/>
    </xf>
    <xf numFmtId="0" fontId="1" fillId="7" borderId="29" xfId="0" applyFont="1" applyFill="1" applyBorder="1" applyAlignment="1" applyProtection="1">
      <alignment horizontal="center" vertical="center"/>
    </xf>
    <xf numFmtId="0" fontId="1" fillId="7" borderId="30" xfId="0" applyFont="1" applyFill="1" applyBorder="1" applyAlignment="1" applyProtection="1">
      <alignment horizontal="center" vertical="center"/>
    </xf>
    <xf numFmtId="0" fontId="1" fillId="7" borderId="31" xfId="0" applyFont="1" applyFill="1" applyBorder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1" fillId="7" borderId="26" xfId="0" applyFont="1" applyFill="1" applyBorder="1" applyAlignment="1" applyProtection="1">
      <alignment horizontal="left" vertical="center"/>
    </xf>
    <xf numFmtId="0" fontId="1" fillId="7" borderId="21" xfId="0" applyFont="1" applyFill="1" applyBorder="1" applyAlignment="1" applyProtection="1">
      <alignment horizontal="left" vertical="center"/>
    </xf>
    <xf numFmtId="164" fontId="1" fillId="0" borderId="22" xfId="0" applyNumberFormat="1" applyFont="1" applyFill="1" applyBorder="1" applyAlignment="1" applyProtection="1">
      <alignment horizontal="center" vertical="center"/>
      <protection locked="0"/>
    </xf>
    <xf numFmtId="164" fontId="1" fillId="0" borderId="23" xfId="0" applyNumberFormat="1" applyFont="1" applyFill="1" applyBorder="1" applyAlignment="1" applyProtection="1">
      <alignment horizontal="center" vertical="center"/>
      <protection locked="0"/>
    </xf>
    <xf numFmtId="164" fontId="1" fillId="0" borderId="27" xfId="0" applyNumberFormat="1" applyFont="1" applyFill="1" applyBorder="1" applyAlignment="1" applyProtection="1">
      <alignment horizontal="center" vertical="center"/>
      <protection locked="0"/>
    </xf>
    <xf numFmtId="14" fontId="7" fillId="0" borderId="37" xfId="0" applyNumberFormat="1" applyFont="1" applyBorder="1" applyAlignment="1" applyProtection="1">
      <alignment horizontal="center" vertical="center"/>
      <protection locked="0"/>
    </xf>
    <xf numFmtId="14" fontId="7" fillId="0" borderId="38" xfId="0" applyNumberFormat="1" applyFont="1" applyBorder="1" applyAlignment="1" applyProtection="1">
      <alignment horizontal="center" vertical="center"/>
      <protection locked="0"/>
    </xf>
    <xf numFmtId="14" fontId="7" fillId="0" borderId="39" xfId="0" applyNumberFormat="1" applyFont="1" applyBorder="1" applyAlignment="1" applyProtection="1">
      <alignment horizontal="center" vertical="center"/>
      <protection locked="0"/>
    </xf>
    <xf numFmtId="0" fontId="1" fillId="7" borderId="26" xfId="0" applyFont="1" applyFill="1" applyBorder="1" applyAlignment="1" applyProtection="1">
      <alignment vertical="center"/>
    </xf>
    <xf numFmtId="0" fontId="1" fillId="7" borderId="21" xfId="0" applyFont="1" applyFill="1" applyBorder="1" applyAlignment="1" applyProtection="1">
      <alignment vertical="center"/>
    </xf>
    <xf numFmtId="0" fontId="1" fillId="7" borderId="21" xfId="0" applyFont="1" applyFill="1" applyBorder="1" applyAlignment="1">
      <alignment horizontal="center" vertical="center" wrapText="1"/>
    </xf>
    <xf numFmtId="0" fontId="1" fillId="7" borderId="40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right" vertical="center" wrapText="1"/>
    </xf>
    <xf numFmtId="0" fontId="2" fillId="2" borderId="14" xfId="0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right" vertical="center" wrapText="1"/>
    </xf>
    <xf numFmtId="2" fontId="8" fillId="3" borderId="7" xfId="0" applyNumberFormat="1" applyFont="1" applyFill="1" applyBorder="1" applyAlignment="1" applyProtection="1">
      <alignment horizontal="center" vertical="center" wrapText="1"/>
      <protection hidden="1"/>
    </xf>
    <xf numFmtId="2" fontId="8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18" xfId="0" applyFont="1" applyFill="1" applyBorder="1" applyAlignment="1" applyProtection="1">
      <alignment horizontal="center" vertical="center"/>
    </xf>
    <xf numFmtId="0" fontId="4" fillId="6" borderId="19" xfId="0" applyFont="1" applyFill="1" applyBorder="1" applyAlignment="1" applyProtection="1">
      <alignment horizontal="center" vertical="center"/>
    </xf>
    <xf numFmtId="0" fontId="1" fillId="7" borderId="33" xfId="0" applyFont="1" applyFill="1" applyBorder="1" applyAlignment="1">
      <alignment vertical="center" wrapText="1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8" borderId="22" xfId="0" applyFont="1" applyFill="1" applyBorder="1" applyAlignment="1" applyProtection="1">
      <alignment horizontal="center" vertical="center" wrapText="1"/>
      <protection locked="0"/>
    </xf>
    <xf numFmtId="0" fontId="7" fillId="8" borderId="24" xfId="0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/>
    </xf>
    <xf numFmtId="0" fontId="4" fillId="6" borderId="14" xfId="0" applyFont="1" applyFill="1" applyBorder="1" applyAlignment="1" applyProtection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left" vertical="center" wrapText="1"/>
    </xf>
    <xf numFmtId="0" fontId="1" fillId="4" borderId="14" xfId="0" applyFont="1" applyFill="1" applyBorder="1" applyAlignment="1" applyProtection="1">
      <alignment horizontal="left" vertical="center" wrapText="1"/>
    </xf>
    <xf numFmtId="0" fontId="1" fillId="4" borderId="2" xfId="0" applyFont="1" applyFill="1" applyBorder="1" applyAlignment="1" applyProtection="1">
      <alignment horizontal="left" vertical="center" wrapText="1"/>
    </xf>
    <xf numFmtId="0" fontId="1" fillId="4" borderId="16" xfId="0" applyFont="1" applyFill="1" applyBorder="1" applyAlignment="1" applyProtection="1">
      <alignment horizontal="left" vertical="center" wrapText="1"/>
    </xf>
    <xf numFmtId="0" fontId="1" fillId="4" borderId="0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 applyProtection="1">
      <alignment horizontal="left" vertical="center" wrapText="1"/>
    </xf>
    <xf numFmtId="0" fontId="1" fillId="4" borderId="16" xfId="0" applyFont="1" applyFill="1" applyBorder="1" applyAlignment="1" applyProtection="1">
      <alignment horizontal="left" vertical="center" wrapText="1" indent="2"/>
    </xf>
    <xf numFmtId="0" fontId="1" fillId="4" borderId="0" xfId="0" applyFont="1" applyFill="1" applyBorder="1" applyAlignment="1" applyProtection="1">
      <alignment horizontal="left" vertical="center" wrapText="1" indent="2"/>
    </xf>
    <xf numFmtId="0" fontId="1" fillId="4" borderId="5" xfId="0" applyFont="1" applyFill="1" applyBorder="1" applyAlignment="1" applyProtection="1">
      <alignment horizontal="left" vertical="center" wrapText="1" indent="2"/>
    </xf>
    <xf numFmtId="0" fontId="1" fillId="4" borderId="7" xfId="0" applyFont="1" applyFill="1" applyBorder="1" applyAlignment="1" applyProtection="1">
      <alignment horizontal="left" vertical="center" wrapText="1" indent="2"/>
    </xf>
    <xf numFmtId="0" fontId="1" fillId="4" borderId="14" xfId="0" applyFont="1" applyFill="1" applyBorder="1" applyAlignment="1" applyProtection="1">
      <alignment horizontal="left" vertical="center" wrapText="1" indent="2"/>
    </xf>
    <xf numFmtId="0" fontId="1" fillId="4" borderId="2" xfId="0" applyFont="1" applyFill="1" applyBorder="1" applyAlignment="1" applyProtection="1">
      <alignment horizontal="left" vertical="center" wrapText="1" indent="2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left" vertical="center" wrapText="1"/>
    </xf>
    <xf numFmtId="0" fontId="1" fillId="4" borderId="17" xfId="0" applyFont="1" applyFill="1" applyBorder="1" applyAlignment="1" applyProtection="1">
      <alignment horizontal="left" vertical="center" wrapText="1"/>
    </xf>
    <xf numFmtId="0" fontId="1" fillId="4" borderId="10" xfId="0" applyFont="1" applyFill="1" applyBorder="1" applyAlignment="1" applyProtection="1">
      <alignment horizontal="left" vertical="center" wrapText="1"/>
    </xf>
    <xf numFmtId="0" fontId="1" fillId="4" borderId="13" xfId="0" applyFont="1" applyFill="1" applyBorder="1" applyAlignment="1" applyProtection="1">
      <alignment horizontal="left" vertical="center" wrapText="1"/>
    </xf>
    <xf numFmtId="0" fontId="1" fillId="4" borderId="15" xfId="0" applyFont="1" applyFill="1" applyBorder="1" applyAlignment="1" applyProtection="1">
      <alignment horizontal="left" vertical="center" wrapText="1"/>
    </xf>
    <xf numFmtId="0" fontId="1" fillId="4" borderId="6" xfId="0" applyFont="1" applyFill="1" applyBorder="1" applyAlignment="1" applyProtection="1">
      <alignment horizontal="left" vertical="center" wrapText="1"/>
    </xf>
    <xf numFmtId="0" fontId="9" fillId="4" borderId="7" xfId="0" applyFont="1" applyFill="1" applyBorder="1" applyAlignment="1" applyProtection="1">
      <alignment horizontal="left" vertical="center" wrapText="1"/>
    </xf>
    <xf numFmtId="0" fontId="9" fillId="4" borderId="14" xfId="0" applyFont="1" applyFill="1" applyBorder="1" applyAlignment="1" applyProtection="1">
      <alignment horizontal="left" vertical="center" wrapText="1"/>
    </xf>
    <xf numFmtId="0" fontId="9" fillId="4" borderId="2" xfId="0" applyFont="1" applyFill="1" applyBorder="1" applyAlignment="1" applyProtection="1">
      <alignment horizontal="left" vertical="center" wrapText="1"/>
    </xf>
    <xf numFmtId="0" fontId="1" fillId="7" borderId="21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7" borderId="28" xfId="0" applyFont="1" applyFill="1" applyBorder="1" applyAlignment="1" applyProtection="1">
      <alignment horizontal="center" vertical="center"/>
    </xf>
    <xf numFmtId="0" fontId="1" fillId="7" borderId="44" xfId="0" applyFont="1" applyFill="1" applyBorder="1" applyAlignment="1" applyProtection="1">
      <alignment horizontal="left" vertical="center"/>
    </xf>
    <xf numFmtId="0" fontId="1" fillId="7" borderId="45" xfId="0" applyFont="1" applyFill="1" applyBorder="1" applyAlignment="1" applyProtection="1">
      <alignment horizontal="left" vertical="center"/>
    </xf>
    <xf numFmtId="0" fontId="1" fillId="7" borderId="21" xfId="0" applyFont="1" applyFill="1" applyBorder="1" applyAlignment="1" applyProtection="1">
      <alignment horizontal="left" vertical="center" wrapText="1"/>
    </xf>
    <xf numFmtId="0" fontId="1" fillId="7" borderId="29" xfId="0" applyFont="1" applyFill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1" fillId="7" borderId="47" xfId="0" applyFont="1" applyFill="1" applyBorder="1" applyAlignment="1" applyProtection="1">
      <alignment vertical="center"/>
    </xf>
    <xf numFmtId="0" fontId="1" fillId="7" borderId="24" xfId="0" applyFont="1" applyFill="1" applyBorder="1" applyAlignment="1" applyProtection="1">
      <alignment vertical="center"/>
    </xf>
    <xf numFmtId="0" fontId="1" fillId="7" borderId="42" xfId="0" applyFont="1" applyFill="1" applyBorder="1" applyAlignment="1">
      <alignment horizontal="left" vertical="center" wrapText="1"/>
    </xf>
    <xf numFmtId="0" fontId="1" fillId="7" borderId="12" xfId="0" applyFont="1" applyFill="1" applyBorder="1" applyAlignment="1">
      <alignment horizontal="left" vertical="center" wrapText="1"/>
    </xf>
    <xf numFmtId="0" fontId="1" fillId="7" borderId="43" xfId="0" applyFont="1" applyFill="1" applyBorder="1" applyAlignment="1">
      <alignment horizontal="left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7" borderId="25" xfId="0" applyFont="1" applyFill="1" applyBorder="1" applyAlignment="1">
      <alignment horizontal="left" vertical="center" wrapText="1"/>
    </xf>
    <xf numFmtId="0" fontId="1" fillId="7" borderId="36" xfId="0" applyFont="1" applyFill="1" applyBorder="1" applyAlignment="1">
      <alignment horizontal="left" vertical="center" wrapText="1"/>
    </xf>
    <xf numFmtId="0" fontId="1" fillId="7" borderId="44" xfId="0" applyFont="1" applyFill="1" applyBorder="1" applyAlignment="1" applyProtection="1">
      <alignment vertical="center"/>
    </xf>
    <xf numFmtId="0" fontId="1" fillId="7" borderId="45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horizontal="left" vertical="center" wrapText="1" indent="2"/>
    </xf>
    <xf numFmtId="0" fontId="1" fillId="4" borderId="15" xfId="0" applyFont="1" applyFill="1" applyBorder="1" applyAlignment="1" applyProtection="1">
      <alignment horizontal="left" vertical="center" wrapText="1" indent="2"/>
    </xf>
    <xf numFmtId="0" fontId="1" fillId="4" borderId="6" xfId="0" applyFont="1" applyFill="1" applyBorder="1" applyAlignment="1" applyProtection="1">
      <alignment horizontal="left" vertical="center" wrapText="1" indent="2"/>
    </xf>
    <xf numFmtId="0" fontId="4" fillId="6" borderId="2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4" fillId="5" borderId="18" xfId="0" applyFont="1" applyFill="1" applyBorder="1" applyAlignment="1" applyProtection="1">
      <alignment horizontal="center" vertical="center" wrapText="1"/>
    </xf>
    <xf numFmtId="0" fontId="4" fillId="5" borderId="19" xfId="0" applyFont="1" applyFill="1" applyBorder="1" applyAlignment="1" applyProtection="1">
      <alignment horizontal="center" vertical="center" wrapText="1"/>
    </xf>
    <xf numFmtId="0" fontId="4" fillId="5" borderId="41" xfId="0" applyFont="1" applyFill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 wrapText="1"/>
    </xf>
    <xf numFmtId="0" fontId="1" fillId="4" borderId="6" xfId="0" applyFont="1" applyFill="1" applyBorder="1" applyAlignment="1" applyProtection="1">
      <alignment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1" fillId="4" borderId="16" xfId="0" applyFont="1" applyFill="1" applyBorder="1" applyAlignment="1" applyProtection="1">
      <alignment horizontal="left" vertical="top" wrapText="1" indent="2"/>
    </xf>
    <xf numFmtId="0" fontId="1" fillId="4" borderId="0" xfId="0" applyFont="1" applyFill="1" applyBorder="1" applyAlignment="1" applyProtection="1">
      <alignment horizontal="left" vertical="top" wrapText="1" indent="2"/>
    </xf>
    <xf numFmtId="0" fontId="1" fillId="4" borderId="5" xfId="0" applyFont="1" applyFill="1" applyBorder="1" applyAlignment="1" applyProtection="1">
      <alignment horizontal="left" vertical="top" wrapText="1" indent="2"/>
    </xf>
    <xf numFmtId="0" fontId="1" fillId="4" borderId="13" xfId="0" applyFont="1" applyFill="1" applyBorder="1" applyAlignment="1" applyProtection="1">
      <alignment horizontal="left" vertical="top" wrapText="1" indent="2"/>
    </xf>
    <xf numFmtId="0" fontId="1" fillId="4" borderId="15" xfId="0" applyFont="1" applyFill="1" applyBorder="1" applyAlignment="1" applyProtection="1">
      <alignment horizontal="left" vertical="top" wrapText="1" indent="2"/>
    </xf>
    <xf numFmtId="0" fontId="1" fillId="4" borderId="6" xfId="0" applyFont="1" applyFill="1" applyBorder="1" applyAlignment="1" applyProtection="1">
      <alignment horizontal="left" vertical="top" wrapText="1" indent="2"/>
    </xf>
    <xf numFmtId="0" fontId="11" fillId="0" borderId="0" xfId="0" applyFont="1" applyAlignment="1">
      <alignment horizontal="right" vertical="center"/>
    </xf>
  </cellXfs>
  <cellStyles count="1">
    <cellStyle name="Normal" xfId="0" builtinId="0"/>
  </cellStyles>
  <dxfs count="48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FF5E1"/>
      <color rgb="FFC7C7F1"/>
      <color rgb="FFACACEA"/>
      <color rgb="FF3333CC"/>
      <color rgb="FF005024"/>
      <color rgb="FFFFFFC1"/>
      <color rgb="FFF7C257"/>
      <color rgb="FF6DE1A4"/>
      <color rgb="FF427FF8"/>
      <color rgb="FFC3F3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4"/>
  <sheetViews>
    <sheetView showGridLines="0" tabSelected="1" topLeftCell="E2" zoomScaleNormal="100" workbookViewId="0">
      <selection activeCell="AC2" sqref="AC2"/>
    </sheetView>
  </sheetViews>
  <sheetFormatPr defaultColWidth="0" defaultRowHeight="0" customHeight="1" zeroHeight="1" x14ac:dyDescent="0.2"/>
  <cols>
    <col min="1" max="1" width="3.140625" style="7" customWidth="1"/>
    <col min="2" max="2" width="6" style="7" customWidth="1"/>
    <col min="3" max="3" width="6.5703125" style="7" customWidth="1"/>
    <col min="4" max="4" width="8.140625" style="7" customWidth="1"/>
    <col min="5" max="5" width="8.28515625" style="7" customWidth="1"/>
    <col min="6" max="6" width="5.7109375" style="7" customWidth="1"/>
    <col min="7" max="7" width="5.140625" style="7" customWidth="1"/>
    <col min="8" max="8" width="6.140625" style="7" customWidth="1"/>
    <col min="9" max="9" width="7.28515625" style="7" customWidth="1"/>
    <col min="10" max="10" width="13.28515625" style="7" customWidth="1"/>
    <col min="11" max="11" width="7.28515625" style="7" customWidth="1"/>
    <col min="12" max="12" width="6.28515625" style="7" customWidth="1"/>
    <col min="13" max="14" width="7" style="7" customWidth="1"/>
    <col min="15" max="15" width="4.7109375" style="7" customWidth="1"/>
    <col min="16" max="16" width="7" style="7" customWidth="1"/>
    <col min="17" max="17" width="6.28515625" style="7" customWidth="1"/>
    <col min="18" max="18" width="10" style="7" customWidth="1"/>
    <col min="19" max="19" width="7.5703125" style="7" customWidth="1"/>
    <col min="20" max="20" width="7.28515625" style="7" customWidth="1"/>
    <col min="21" max="21" width="7.85546875" style="7" customWidth="1"/>
    <col min="22" max="22" width="5.42578125" style="7" customWidth="1"/>
    <col min="23" max="23" width="9.85546875" style="7" customWidth="1"/>
    <col min="24" max="24" width="6" style="7" customWidth="1"/>
    <col min="25" max="25" width="6.7109375" style="7" customWidth="1"/>
    <col min="26" max="26" width="7.5703125" style="7" customWidth="1"/>
    <col min="27" max="29" width="7.85546875" style="7" customWidth="1"/>
    <col min="30" max="16384" width="7.85546875" style="7" hidden="1"/>
  </cols>
  <sheetData>
    <row r="1" spans="2:29" ht="0" hidden="1" customHeight="1" x14ac:dyDescent="0.2"/>
    <row r="2" spans="2:29" s="1" customFormat="1" ht="18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AC2" s="199" t="s">
        <v>151</v>
      </c>
    </row>
    <row r="3" spans="2:29" s="4" customFormat="1" ht="18" customHeight="1" thickBot="1" x14ac:dyDescent="0.3">
      <c r="B3" s="3" t="s">
        <v>105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9" ht="21.95" customHeight="1" thickBot="1" x14ac:dyDescent="0.25">
      <c r="B4" s="5" t="s">
        <v>0</v>
      </c>
      <c r="C4" s="6" t="s">
        <v>1</v>
      </c>
      <c r="D4" s="180" t="s">
        <v>2</v>
      </c>
      <c r="E4" s="181"/>
      <c r="F4" s="181"/>
      <c r="G4" s="181"/>
      <c r="H4" s="181"/>
      <c r="I4" s="181"/>
      <c r="J4" s="181"/>
      <c r="K4" s="181"/>
      <c r="L4" s="181"/>
      <c r="M4" s="181"/>
      <c r="N4" s="182"/>
      <c r="O4" s="183"/>
      <c r="P4" s="184" t="s">
        <v>78</v>
      </c>
      <c r="Q4" s="185"/>
      <c r="R4" s="191" t="s">
        <v>3</v>
      </c>
      <c r="S4" s="192"/>
      <c r="T4" s="192"/>
      <c r="U4" s="192"/>
      <c r="V4" s="192"/>
      <c r="W4" s="192"/>
      <c r="X4" s="192"/>
      <c r="Y4" s="192"/>
      <c r="Z4" s="192"/>
      <c r="AA4" s="192"/>
      <c r="AB4" s="184"/>
    </row>
    <row r="5" spans="2:29" ht="27" customHeight="1" thickBot="1" x14ac:dyDescent="0.25">
      <c r="B5" s="48">
        <v>4.0999999999999996</v>
      </c>
      <c r="C5" s="186" t="s">
        <v>17</v>
      </c>
      <c r="D5" s="188" t="s">
        <v>18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90"/>
      <c r="P5" s="8" t="s">
        <v>15</v>
      </c>
      <c r="Q5" s="8" t="s">
        <v>16</v>
      </c>
      <c r="R5" s="179">
        <v>4</v>
      </c>
      <c r="S5" s="138" t="s">
        <v>4</v>
      </c>
      <c r="T5" s="139"/>
      <c r="U5" s="139"/>
      <c r="V5" s="139"/>
      <c r="W5" s="139"/>
      <c r="X5" s="139"/>
      <c r="Y5" s="139"/>
      <c r="Z5" s="139"/>
      <c r="AA5" s="139"/>
      <c r="AB5" s="140"/>
    </row>
    <row r="6" spans="2:29" ht="24.95" customHeight="1" thickBot="1" x14ac:dyDescent="0.25">
      <c r="B6" s="50"/>
      <c r="C6" s="186"/>
      <c r="D6" s="132" t="s">
        <v>119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  <c r="P6" s="9"/>
      <c r="Q6" s="9"/>
      <c r="R6" s="179"/>
      <c r="S6" s="193" t="s">
        <v>21</v>
      </c>
      <c r="T6" s="194"/>
      <c r="U6" s="194"/>
      <c r="V6" s="194"/>
      <c r="W6" s="194"/>
      <c r="X6" s="194"/>
      <c r="Y6" s="194"/>
      <c r="Z6" s="194"/>
      <c r="AA6" s="194"/>
      <c r="AB6" s="195"/>
    </row>
    <row r="7" spans="2:29" ht="24.95" customHeight="1" thickBot="1" x14ac:dyDescent="0.25">
      <c r="B7" s="50"/>
      <c r="C7" s="186"/>
      <c r="D7" s="132" t="s">
        <v>19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  <c r="P7" s="10"/>
      <c r="Q7" s="9"/>
      <c r="R7" s="179"/>
      <c r="S7" s="193" t="s">
        <v>22</v>
      </c>
      <c r="T7" s="194"/>
      <c r="U7" s="194"/>
      <c r="V7" s="194"/>
      <c r="W7" s="194"/>
      <c r="X7" s="194"/>
      <c r="Y7" s="194"/>
      <c r="Z7" s="194"/>
      <c r="AA7" s="194"/>
      <c r="AB7" s="195"/>
    </row>
    <row r="8" spans="2:29" ht="24.95" customHeight="1" thickBot="1" x14ac:dyDescent="0.25">
      <c r="B8" s="50"/>
      <c r="C8" s="186"/>
      <c r="D8" s="132" t="s">
        <v>20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4"/>
      <c r="P8" s="10"/>
      <c r="Q8" s="9"/>
      <c r="R8" s="179"/>
      <c r="S8" s="196" t="s">
        <v>147</v>
      </c>
      <c r="T8" s="197"/>
      <c r="U8" s="197"/>
      <c r="V8" s="197"/>
      <c r="W8" s="197"/>
      <c r="X8" s="197"/>
      <c r="Y8" s="197"/>
      <c r="Z8" s="197"/>
      <c r="AA8" s="197"/>
      <c r="AB8" s="198"/>
    </row>
    <row r="9" spans="2:29" ht="24.95" customHeight="1" thickBot="1" x14ac:dyDescent="0.25">
      <c r="B9" s="50"/>
      <c r="C9" s="186"/>
      <c r="D9" s="108" t="s">
        <v>5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1" t="str">
        <f>IF(AND(P6="",P7="",P8=""),"",P6+P7+P8)</f>
        <v/>
      </c>
      <c r="Q9" s="12" t="str">
        <f>IF(OR(AND(P6="",P7="",P8=""),AND(Q6="",Q7="",Q8=""),AND(P6=0,P7=0,P8=0)),"",IF(P6=1,Q6,0)+IF(P7=1,Q7,0)+IF(P8=1,Q8,0))</f>
        <v/>
      </c>
      <c r="R9" s="13">
        <v>3</v>
      </c>
      <c r="S9" s="138" t="s">
        <v>13</v>
      </c>
      <c r="T9" s="139"/>
      <c r="U9" s="139"/>
      <c r="V9" s="139"/>
      <c r="W9" s="139"/>
      <c r="X9" s="139"/>
      <c r="Y9" s="139"/>
      <c r="Z9" s="139"/>
      <c r="AA9" s="139"/>
      <c r="AB9" s="140"/>
    </row>
    <row r="10" spans="2:29" ht="24.95" customHeight="1" thickBot="1" x14ac:dyDescent="0.25">
      <c r="B10" s="50"/>
      <c r="C10" s="186"/>
      <c r="D10" s="108" t="s">
        <v>7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/>
      <c r="P10" s="11" t="str">
        <f>IF(AND(P6=0,P7&lt;&gt;0,P8&lt;&gt;0),1,IF(P9=3,4,IF(AND(P6=1,P7=1),3,IF(AND(P6=1,P8=1),2,IF(P9=1,1,IF(P9=0,0,IF(P9=0,0,"")))))))</f>
        <v/>
      </c>
      <c r="Q10" s="53" t="str">
        <f>IF(Q9="","",ROUND(Q9/3,2))</f>
        <v/>
      </c>
      <c r="R10" s="13">
        <v>2</v>
      </c>
      <c r="S10" s="123" t="s">
        <v>14</v>
      </c>
      <c r="T10" s="124"/>
      <c r="U10" s="124"/>
      <c r="V10" s="124"/>
      <c r="W10" s="124"/>
      <c r="X10" s="124"/>
      <c r="Y10" s="124"/>
      <c r="Z10" s="124"/>
      <c r="AA10" s="124"/>
      <c r="AB10" s="125"/>
    </row>
    <row r="11" spans="2:29" ht="24.95" customHeight="1" thickBot="1" x14ac:dyDescent="0.25">
      <c r="B11" s="50"/>
      <c r="C11" s="186"/>
      <c r="D11" s="108" t="s">
        <v>9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52" t="str">
        <f>IF(P10=1,25,IF(P10=2,50,IF(P10=3,75,IF(P10=4,100,IF(P10=0,0,"")))))</f>
        <v/>
      </c>
      <c r="Q11" s="53" t="str">
        <f>IFERROR(Q10/4*100,"")</f>
        <v/>
      </c>
      <c r="R11" s="13">
        <v>1</v>
      </c>
      <c r="S11" s="126" t="s">
        <v>10</v>
      </c>
      <c r="T11" s="127"/>
      <c r="U11" s="127"/>
      <c r="V11" s="127"/>
      <c r="W11" s="127"/>
      <c r="X11" s="127"/>
      <c r="Y11" s="127"/>
      <c r="Z11" s="127"/>
      <c r="AA11" s="127"/>
      <c r="AB11" s="128"/>
    </row>
    <row r="12" spans="2:29" ht="24.95" customHeight="1" thickBot="1" x14ac:dyDescent="0.25">
      <c r="B12" s="50"/>
      <c r="C12" s="187"/>
      <c r="D12" s="108" t="s">
        <v>11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/>
      <c r="P12" s="111" t="str">
        <f>IF(AND(P11="",Q11=""),"",IF(Q11="",P11*0.25,IF(P11="",Q11*0.75,(P11*0.25+Q11*0.75))))</f>
        <v/>
      </c>
      <c r="Q12" s="112"/>
      <c r="R12" s="13">
        <v>0</v>
      </c>
      <c r="S12" s="123" t="s">
        <v>12</v>
      </c>
      <c r="T12" s="124"/>
      <c r="U12" s="124"/>
      <c r="V12" s="124"/>
      <c r="W12" s="124"/>
      <c r="X12" s="124"/>
      <c r="Y12" s="124"/>
      <c r="Z12" s="124"/>
      <c r="AA12" s="124"/>
      <c r="AB12" s="125"/>
    </row>
    <row r="13" spans="2:29" ht="27" customHeight="1" thickBot="1" x14ac:dyDescent="0.25">
      <c r="B13" s="48">
        <v>4.2</v>
      </c>
      <c r="C13" s="173" t="s">
        <v>23</v>
      </c>
      <c r="D13" s="123" t="s">
        <v>24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5"/>
      <c r="P13" s="8" t="s">
        <v>15</v>
      </c>
      <c r="Q13" s="8" t="s">
        <v>16</v>
      </c>
      <c r="R13" s="179">
        <v>4</v>
      </c>
      <c r="S13" s="138" t="s">
        <v>4</v>
      </c>
      <c r="T13" s="139"/>
      <c r="U13" s="139"/>
      <c r="V13" s="139"/>
      <c r="W13" s="139"/>
      <c r="X13" s="139"/>
      <c r="Y13" s="139"/>
      <c r="Z13" s="139"/>
      <c r="AA13" s="139"/>
      <c r="AB13" s="140"/>
    </row>
    <row r="14" spans="2:29" ht="24.95" customHeight="1" thickBot="1" x14ac:dyDescent="0.25">
      <c r="B14" s="50"/>
      <c r="C14" s="174"/>
      <c r="D14" s="132" t="s">
        <v>25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4"/>
      <c r="P14" s="14"/>
      <c r="Q14" s="14"/>
      <c r="R14" s="179"/>
      <c r="S14" s="129" t="s">
        <v>28</v>
      </c>
      <c r="T14" s="130"/>
      <c r="U14" s="130"/>
      <c r="V14" s="130"/>
      <c r="W14" s="130"/>
      <c r="X14" s="130"/>
      <c r="Y14" s="130"/>
      <c r="Z14" s="130"/>
      <c r="AA14" s="130"/>
      <c r="AB14" s="131"/>
    </row>
    <row r="15" spans="2:29" ht="24.95" customHeight="1" thickBot="1" x14ac:dyDescent="0.25">
      <c r="B15" s="50"/>
      <c r="C15" s="174"/>
      <c r="D15" s="132" t="s">
        <v>26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4"/>
      <c r="P15" s="14"/>
      <c r="Q15" s="14"/>
      <c r="R15" s="179"/>
      <c r="S15" s="129" t="s">
        <v>103</v>
      </c>
      <c r="T15" s="130"/>
      <c r="U15" s="130"/>
      <c r="V15" s="130"/>
      <c r="W15" s="130"/>
      <c r="X15" s="130"/>
      <c r="Y15" s="130"/>
      <c r="Z15" s="130"/>
      <c r="AA15" s="130"/>
      <c r="AB15" s="131"/>
    </row>
    <row r="16" spans="2:29" ht="24.95" customHeight="1" thickBot="1" x14ac:dyDescent="0.25">
      <c r="B16" s="50"/>
      <c r="C16" s="174"/>
      <c r="D16" s="132" t="s">
        <v>27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4"/>
      <c r="P16" s="14"/>
      <c r="Q16" s="14"/>
      <c r="R16" s="179"/>
      <c r="S16" s="168" t="s">
        <v>29</v>
      </c>
      <c r="T16" s="169"/>
      <c r="U16" s="169"/>
      <c r="V16" s="169"/>
      <c r="W16" s="169"/>
      <c r="X16" s="169"/>
      <c r="Y16" s="169"/>
      <c r="Z16" s="169"/>
      <c r="AA16" s="169"/>
      <c r="AB16" s="170"/>
    </row>
    <row r="17" spans="2:28" ht="24.95" customHeight="1" thickBot="1" x14ac:dyDescent="0.25">
      <c r="B17" s="50"/>
      <c r="C17" s="174"/>
      <c r="D17" s="108" t="s">
        <v>5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1" t="str">
        <f>IF(AND(P14="",P15="",P16=""),"",P14+P15+P16)</f>
        <v/>
      </c>
      <c r="Q17" s="12" t="str">
        <f>IF(OR(AND(P14="",P15="",P16=""),AND(Q14="",Q15="",Q16=""),AND(P14=0,P15=0,P16=0)),"",IF(P14=1,Q14,0)+IF(P15=1,Q15,0)+IF(P16=1,Q16,0))</f>
        <v/>
      </c>
      <c r="R17" s="13">
        <v>3</v>
      </c>
      <c r="S17" s="138" t="s">
        <v>13</v>
      </c>
      <c r="T17" s="139"/>
      <c r="U17" s="139"/>
      <c r="V17" s="139"/>
      <c r="W17" s="139"/>
      <c r="X17" s="139"/>
      <c r="Y17" s="139"/>
      <c r="Z17" s="139"/>
      <c r="AA17" s="139"/>
      <c r="AB17" s="140"/>
    </row>
    <row r="18" spans="2:28" ht="24.95" customHeight="1" thickBot="1" x14ac:dyDescent="0.25">
      <c r="B18" s="50"/>
      <c r="C18" s="174"/>
      <c r="D18" s="108" t="s">
        <v>7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10"/>
      <c r="P18" s="11" t="str">
        <f>IF(P17=3,4,IF(OR(AND(P14=1,P15=1),AND(P14=1,P16=1)),3,IF(AND(P15=1,P16=1),2,IF(P17=1,1,IF(P17=0,0,"")))))</f>
        <v/>
      </c>
      <c r="Q18" s="53" t="str">
        <f>IF(Q17="","",ROUND(Q17/3,2))</f>
        <v/>
      </c>
      <c r="R18" s="13">
        <v>2</v>
      </c>
      <c r="S18" s="123" t="s">
        <v>14</v>
      </c>
      <c r="T18" s="124"/>
      <c r="U18" s="124"/>
      <c r="V18" s="124"/>
      <c r="W18" s="124"/>
      <c r="X18" s="124"/>
      <c r="Y18" s="124"/>
      <c r="Z18" s="124"/>
      <c r="AA18" s="124"/>
      <c r="AB18" s="125"/>
    </row>
    <row r="19" spans="2:28" ht="24.95" customHeight="1" thickBot="1" x14ac:dyDescent="0.25">
      <c r="B19" s="50"/>
      <c r="C19" s="174"/>
      <c r="D19" s="108" t="s">
        <v>9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10"/>
      <c r="P19" s="52" t="str">
        <f>IF(P18=1,25,IF(P18=2,50,IF(P18=3,75,IF(P18=4,100,IF(P18=0,0,"")))))</f>
        <v/>
      </c>
      <c r="Q19" s="53" t="str">
        <f>IFERROR(Q18/4*100,"")</f>
        <v/>
      </c>
      <c r="R19" s="13">
        <v>1</v>
      </c>
      <c r="S19" s="126" t="s">
        <v>10</v>
      </c>
      <c r="T19" s="127"/>
      <c r="U19" s="127"/>
      <c r="V19" s="127"/>
      <c r="W19" s="127"/>
      <c r="X19" s="127"/>
      <c r="Y19" s="127"/>
      <c r="Z19" s="127"/>
      <c r="AA19" s="127"/>
      <c r="AB19" s="128"/>
    </row>
    <row r="20" spans="2:28" ht="24.95" customHeight="1" thickBot="1" x14ac:dyDescent="0.25">
      <c r="B20" s="50"/>
      <c r="C20" s="175"/>
      <c r="D20" s="108" t="s">
        <v>11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10"/>
      <c r="P20" s="111" t="str">
        <f>IF(AND(P19="",Q19=""),"",IF(Q19="",P19*0.25,IF(P19="",Q19*0.75,(P19*0.25+Q19*0.75))))</f>
        <v/>
      </c>
      <c r="Q20" s="112"/>
      <c r="R20" s="13">
        <v>0</v>
      </c>
      <c r="S20" s="123" t="s">
        <v>12</v>
      </c>
      <c r="T20" s="124"/>
      <c r="U20" s="124"/>
      <c r="V20" s="124"/>
      <c r="W20" s="124"/>
      <c r="X20" s="124"/>
      <c r="Y20" s="124"/>
      <c r="Z20" s="124"/>
      <c r="AA20" s="124"/>
      <c r="AB20" s="125"/>
    </row>
    <row r="21" spans="2:28" ht="27" customHeight="1" thickBot="1" x14ac:dyDescent="0.25">
      <c r="B21" s="50"/>
      <c r="C21" s="173" t="s">
        <v>30</v>
      </c>
      <c r="D21" s="123" t="s">
        <v>148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5"/>
      <c r="P21" s="8" t="s">
        <v>15</v>
      </c>
      <c r="Q21" s="8" t="s">
        <v>16</v>
      </c>
      <c r="R21" s="179">
        <v>4</v>
      </c>
      <c r="S21" s="138" t="s">
        <v>4</v>
      </c>
      <c r="T21" s="139"/>
      <c r="U21" s="139"/>
      <c r="V21" s="139"/>
      <c r="W21" s="139"/>
      <c r="X21" s="139"/>
      <c r="Y21" s="139"/>
      <c r="Z21" s="139"/>
      <c r="AA21" s="139"/>
      <c r="AB21" s="140"/>
    </row>
    <row r="22" spans="2:28" ht="24.95" customHeight="1" thickBot="1" x14ac:dyDescent="0.25">
      <c r="B22" s="50"/>
      <c r="C22" s="174"/>
      <c r="D22" s="132" t="s">
        <v>31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4"/>
      <c r="P22" s="14"/>
      <c r="Q22" s="14"/>
      <c r="R22" s="179"/>
      <c r="S22" s="129" t="s">
        <v>35</v>
      </c>
      <c r="T22" s="130"/>
      <c r="U22" s="130"/>
      <c r="V22" s="130"/>
      <c r="W22" s="130"/>
      <c r="X22" s="130"/>
      <c r="Y22" s="130"/>
      <c r="Z22" s="130"/>
      <c r="AA22" s="130"/>
      <c r="AB22" s="131"/>
    </row>
    <row r="23" spans="2:28" ht="24.95" customHeight="1" thickBot="1" x14ac:dyDescent="0.25">
      <c r="B23" s="50"/>
      <c r="C23" s="174"/>
      <c r="D23" s="132" t="s">
        <v>32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4"/>
      <c r="P23" s="14"/>
      <c r="Q23" s="14"/>
      <c r="R23" s="179"/>
      <c r="S23" s="129" t="s">
        <v>36</v>
      </c>
      <c r="T23" s="130"/>
      <c r="U23" s="130"/>
      <c r="V23" s="130"/>
      <c r="W23" s="130"/>
      <c r="X23" s="130"/>
      <c r="Y23" s="130"/>
      <c r="Z23" s="130"/>
      <c r="AA23" s="130"/>
      <c r="AB23" s="131"/>
    </row>
    <row r="24" spans="2:28" ht="24.95" customHeight="1" thickBot="1" x14ac:dyDescent="0.25">
      <c r="B24" s="50"/>
      <c r="C24" s="174"/>
      <c r="D24" s="132" t="s">
        <v>33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4"/>
      <c r="P24" s="14"/>
      <c r="Q24" s="14"/>
      <c r="R24" s="179"/>
      <c r="S24" s="129" t="s">
        <v>104</v>
      </c>
      <c r="T24" s="130"/>
      <c r="U24" s="130"/>
      <c r="V24" s="130"/>
      <c r="W24" s="130"/>
      <c r="X24" s="130"/>
      <c r="Y24" s="130"/>
      <c r="Z24" s="130"/>
      <c r="AA24" s="130"/>
      <c r="AB24" s="131"/>
    </row>
    <row r="25" spans="2:28" ht="24.95" customHeight="1" thickBot="1" x14ac:dyDescent="0.25">
      <c r="B25" s="50"/>
      <c r="C25" s="174"/>
      <c r="D25" s="132" t="s">
        <v>34</v>
      </c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4"/>
      <c r="P25" s="14"/>
      <c r="Q25" s="14"/>
      <c r="R25" s="179"/>
      <c r="S25" s="126"/>
      <c r="T25" s="127"/>
      <c r="U25" s="127"/>
      <c r="V25" s="127"/>
      <c r="W25" s="127"/>
      <c r="X25" s="127"/>
      <c r="Y25" s="127"/>
      <c r="Z25" s="127"/>
      <c r="AA25" s="127"/>
      <c r="AB25" s="128"/>
    </row>
    <row r="26" spans="2:28" ht="24.95" customHeight="1" thickBot="1" x14ac:dyDescent="0.25">
      <c r="B26" s="50"/>
      <c r="C26" s="174"/>
      <c r="D26" s="108" t="s">
        <v>5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10"/>
      <c r="P26" s="11" t="str">
        <f>IF(AND(P22="",P23="",P24="",P25=""),"",P22+P23+P24+P25)</f>
        <v/>
      </c>
      <c r="Q26" s="12" t="str">
        <f>IF(OR(AND(P22="",P23="",P24="",P25=""),AND(Q22="",Q23="",Q24="",Q25=""),AND(P22=0,P23=0,P24=0,P25=0)),"",IF(P22=1,Q22,0)+IF(P23=1,Q23,0)+IF(P24=1,Q24,0)+IF(P25=1,Q25,0))</f>
        <v/>
      </c>
      <c r="R26" s="13">
        <v>3</v>
      </c>
      <c r="S26" s="123" t="s">
        <v>13</v>
      </c>
      <c r="T26" s="124"/>
      <c r="U26" s="124"/>
      <c r="V26" s="124"/>
      <c r="W26" s="124"/>
      <c r="X26" s="124"/>
      <c r="Y26" s="124"/>
      <c r="Z26" s="124"/>
      <c r="AA26" s="124"/>
      <c r="AB26" s="125"/>
    </row>
    <row r="27" spans="2:28" ht="24.95" customHeight="1" thickBot="1" x14ac:dyDescent="0.25">
      <c r="B27" s="50"/>
      <c r="C27" s="174"/>
      <c r="D27" s="108" t="s">
        <v>7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10"/>
      <c r="P27" s="11" t="str">
        <f>IF(P26=4,4,IF(P26=3,3,IF(P26=2,2,IF(P26=1,1,IF(P26=0,0,"")))))</f>
        <v/>
      </c>
      <c r="Q27" s="53" t="str">
        <f>IF(Q26="","",ROUND(Q26/4,2))</f>
        <v/>
      </c>
      <c r="R27" s="13">
        <v>2</v>
      </c>
      <c r="S27" s="123" t="s">
        <v>14</v>
      </c>
      <c r="T27" s="124"/>
      <c r="U27" s="124"/>
      <c r="V27" s="124"/>
      <c r="W27" s="124"/>
      <c r="X27" s="124"/>
      <c r="Y27" s="124"/>
      <c r="Z27" s="124"/>
      <c r="AA27" s="124"/>
      <c r="AB27" s="125"/>
    </row>
    <row r="28" spans="2:28" ht="24.95" customHeight="1" thickBot="1" x14ac:dyDescent="0.25">
      <c r="B28" s="50"/>
      <c r="C28" s="174"/>
      <c r="D28" s="108" t="s">
        <v>9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10"/>
      <c r="P28" s="52" t="str">
        <f>IF(P27=1,25,IF(P27=2,50,IF(P27=3,75,IF(P27=4,100,IF(P27=0,0,"")))))</f>
        <v/>
      </c>
      <c r="Q28" s="53" t="str">
        <f>IFERROR(Q27/4*100,"")</f>
        <v/>
      </c>
      <c r="R28" s="13">
        <v>1</v>
      </c>
      <c r="S28" s="123" t="s">
        <v>10</v>
      </c>
      <c r="T28" s="124"/>
      <c r="U28" s="124"/>
      <c r="V28" s="124"/>
      <c r="W28" s="124"/>
      <c r="X28" s="124"/>
      <c r="Y28" s="124"/>
      <c r="Z28" s="124"/>
      <c r="AA28" s="124"/>
      <c r="AB28" s="125"/>
    </row>
    <row r="29" spans="2:28" ht="24.95" customHeight="1" thickBot="1" x14ac:dyDescent="0.25">
      <c r="B29" s="51"/>
      <c r="C29" s="175"/>
      <c r="D29" s="108" t="s">
        <v>11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0"/>
      <c r="P29" s="111" t="str">
        <f>IF(AND(P28="",Q28=""),"",IF(Q28="",P28*0.25,IF(P28="",Q28*0.75,(P28*0.25+Q28*0.75))))</f>
        <v/>
      </c>
      <c r="Q29" s="112"/>
      <c r="R29" s="13">
        <v>0</v>
      </c>
      <c r="S29" s="123" t="s">
        <v>12</v>
      </c>
      <c r="T29" s="124"/>
      <c r="U29" s="124"/>
      <c r="V29" s="124"/>
      <c r="W29" s="124"/>
      <c r="X29" s="124"/>
      <c r="Y29" s="124"/>
      <c r="Z29" s="124"/>
      <c r="AA29" s="124"/>
      <c r="AB29" s="125"/>
    </row>
    <row r="30" spans="2:28" ht="27" customHeight="1" thickBot="1" x14ac:dyDescent="0.25">
      <c r="B30" s="49">
        <v>4.3</v>
      </c>
      <c r="C30" s="173" t="s">
        <v>37</v>
      </c>
      <c r="D30" s="123" t="s">
        <v>38</v>
      </c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5"/>
      <c r="P30" s="8" t="s">
        <v>15</v>
      </c>
      <c r="Q30" s="8" t="s">
        <v>16</v>
      </c>
      <c r="R30" s="135">
        <v>4</v>
      </c>
      <c r="S30" s="138" t="s">
        <v>4</v>
      </c>
      <c r="T30" s="139"/>
      <c r="U30" s="139"/>
      <c r="V30" s="139"/>
      <c r="W30" s="139"/>
      <c r="X30" s="139"/>
      <c r="Y30" s="139"/>
      <c r="Z30" s="139"/>
      <c r="AA30" s="139"/>
      <c r="AB30" s="140"/>
    </row>
    <row r="31" spans="2:28" ht="24.75" customHeight="1" thickBot="1" x14ac:dyDescent="0.25">
      <c r="B31" s="50"/>
      <c r="C31" s="174"/>
      <c r="D31" s="132" t="s">
        <v>120</v>
      </c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4"/>
      <c r="P31" s="14"/>
      <c r="Q31" s="14"/>
      <c r="R31" s="136"/>
      <c r="S31" s="129" t="s">
        <v>41</v>
      </c>
      <c r="T31" s="130"/>
      <c r="U31" s="130"/>
      <c r="V31" s="130"/>
      <c r="W31" s="130"/>
      <c r="X31" s="130"/>
      <c r="Y31" s="130"/>
      <c r="Z31" s="130"/>
      <c r="AA31" s="130"/>
      <c r="AB31" s="131"/>
    </row>
    <row r="32" spans="2:28" ht="24.95" customHeight="1" thickBot="1" x14ac:dyDescent="0.25">
      <c r="B32" s="50"/>
      <c r="C32" s="174"/>
      <c r="D32" s="132" t="s">
        <v>121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4"/>
      <c r="P32" s="14"/>
      <c r="Q32" s="14"/>
      <c r="R32" s="136"/>
      <c r="S32" s="129" t="s">
        <v>40</v>
      </c>
      <c r="T32" s="130"/>
      <c r="U32" s="130"/>
      <c r="V32" s="130"/>
      <c r="W32" s="130"/>
      <c r="X32" s="130"/>
      <c r="Y32" s="130"/>
      <c r="Z32" s="130"/>
      <c r="AA32" s="130"/>
      <c r="AB32" s="131"/>
    </row>
    <row r="33" spans="2:28" ht="24.95" customHeight="1" thickBot="1" x14ac:dyDescent="0.25">
      <c r="B33" s="50"/>
      <c r="C33" s="174"/>
      <c r="D33" s="132" t="s">
        <v>122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4"/>
      <c r="P33" s="14"/>
      <c r="Q33" s="14"/>
      <c r="R33" s="136"/>
      <c r="S33" s="129" t="s">
        <v>39</v>
      </c>
      <c r="T33" s="130"/>
      <c r="U33" s="130"/>
      <c r="V33" s="130"/>
      <c r="W33" s="130"/>
      <c r="X33" s="130"/>
      <c r="Y33" s="130"/>
      <c r="Z33" s="130"/>
      <c r="AA33" s="130"/>
      <c r="AB33" s="131"/>
    </row>
    <row r="34" spans="2:28" ht="24.95" customHeight="1" thickBot="1" x14ac:dyDescent="0.25">
      <c r="B34" s="50"/>
      <c r="C34" s="174"/>
      <c r="D34" s="132" t="s">
        <v>123</v>
      </c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4"/>
      <c r="P34" s="14"/>
      <c r="Q34" s="14"/>
      <c r="R34" s="136"/>
      <c r="S34" s="129" t="s">
        <v>42</v>
      </c>
      <c r="T34" s="130"/>
      <c r="U34" s="130"/>
      <c r="V34" s="130"/>
      <c r="W34" s="130"/>
      <c r="X34" s="130"/>
      <c r="Y34" s="130"/>
      <c r="Z34" s="130"/>
      <c r="AA34" s="130"/>
      <c r="AB34" s="131"/>
    </row>
    <row r="35" spans="2:28" ht="39.75" customHeight="1" thickBot="1" x14ac:dyDescent="0.25">
      <c r="B35" s="50"/>
      <c r="C35" s="174"/>
      <c r="D35" s="132" t="s">
        <v>135</v>
      </c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4"/>
      <c r="P35" s="14"/>
      <c r="Q35" s="14"/>
      <c r="R35" s="137"/>
      <c r="S35" s="126"/>
      <c r="T35" s="127"/>
      <c r="U35" s="127"/>
      <c r="V35" s="127"/>
      <c r="W35" s="127"/>
      <c r="X35" s="127"/>
      <c r="Y35" s="127"/>
      <c r="Z35" s="127"/>
      <c r="AA35" s="127"/>
      <c r="AB35" s="128"/>
    </row>
    <row r="36" spans="2:28" ht="24.95" customHeight="1" thickBot="1" x14ac:dyDescent="0.25">
      <c r="B36" s="50"/>
      <c r="C36" s="174"/>
      <c r="D36" s="108" t="s">
        <v>5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10"/>
      <c r="P36" s="11" t="str">
        <f>IF(AND(P31="",P32="",P33="",P34="",P35=""),"",P31+P32+P33+P34+P35)</f>
        <v/>
      </c>
      <c r="Q36" s="12" t="str">
        <f>IF(OR(AND(P31="",P32="",P33="",P34="",P35=""),AND(Q31="",Q32="",Q33="",Q34="",Q35=""),AND(P31=0,P32=0,P33=0,P34=0,P35=0)),"",IF(P31=1,Q31,0)+IF(P32=1,Q32,0)+IF(P33=1,Q33,0)+IF(P34=1,Q34,0)+IF(P35=1,Q35,0))</f>
        <v/>
      </c>
      <c r="R36" s="13">
        <v>3</v>
      </c>
      <c r="S36" s="123" t="s">
        <v>6</v>
      </c>
      <c r="T36" s="124"/>
      <c r="U36" s="124"/>
      <c r="V36" s="124"/>
      <c r="W36" s="124"/>
      <c r="X36" s="124"/>
      <c r="Y36" s="124"/>
      <c r="Z36" s="124"/>
      <c r="AA36" s="124"/>
      <c r="AB36" s="125"/>
    </row>
    <row r="37" spans="2:28" ht="24.95" customHeight="1" thickBot="1" x14ac:dyDescent="0.25">
      <c r="B37" s="50"/>
      <c r="C37" s="174"/>
      <c r="D37" s="108" t="s">
        <v>7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10"/>
      <c r="P37" s="11" t="str">
        <f>IF(P36=5,4,IF(P36=4,3,IF(P36=3,2,IF(OR(P36=1,P36=2),1,IF(P36=0,0,"")))))</f>
        <v/>
      </c>
      <c r="Q37" s="53" t="str">
        <f>IF(Q36="","",ROUND(Q36/5,2))</f>
        <v/>
      </c>
      <c r="R37" s="13">
        <v>2</v>
      </c>
      <c r="S37" s="123" t="s">
        <v>8</v>
      </c>
      <c r="T37" s="124"/>
      <c r="U37" s="124"/>
      <c r="V37" s="124"/>
      <c r="W37" s="124"/>
      <c r="X37" s="124"/>
      <c r="Y37" s="124"/>
      <c r="Z37" s="124"/>
      <c r="AA37" s="124"/>
      <c r="AB37" s="125"/>
    </row>
    <row r="38" spans="2:28" ht="24.95" customHeight="1" thickBot="1" x14ac:dyDescent="0.25">
      <c r="B38" s="50"/>
      <c r="C38" s="174"/>
      <c r="D38" s="108" t="s">
        <v>9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10"/>
      <c r="P38" s="52" t="str">
        <f>IF(P37=1,25,IF(P37=2,50,IF(P37=3,75,IF(P37=4,100,IF(P37=0,0,"")))))</f>
        <v/>
      </c>
      <c r="Q38" s="53" t="str">
        <f>IFERROR(Q37/4*100,"")</f>
        <v/>
      </c>
      <c r="R38" s="13">
        <v>1</v>
      </c>
      <c r="S38" s="123" t="s">
        <v>10</v>
      </c>
      <c r="T38" s="124"/>
      <c r="U38" s="124"/>
      <c r="V38" s="124"/>
      <c r="W38" s="124"/>
      <c r="X38" s="124"/>
      <c r="Y38" s="124"/>
      <c r="Z38" s="124"/>
      <c r="AA38" s="124"/>
      <c r="AB38" s="125"/>
    </row>
    <row r="39" spans="2:28" ht="24.95" customHeight="1" thickBot="1" x14ac:dyDescent="0.25">
      <c r="B39" s="50"/>
      <c r="C39" s="175"/>
      <c r="D39" s="108" t="s">
        <v>11</v>
      </c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10"/>
      <c r="P39" s="111" t="str">
        <f>IF(AND(P38="",Q38=""),"",IF(Q38="",P38*0.25,IF(P38="",Q38*0.75,(P38*0.25+Q38*0.75))))</f>
        <v/>
      </c>
      <c r="Q39" s="112"/>
      <c r="R39" s="13">
        <v>0</v>
      </c>
      <c r="S39" s="123" t="s">
        <v>12</v>
      </c>
      <c r="T39" s="124"/>
      <c r="U39" s="124"/>
      <c r="V39" s="124"/>
      <c r="W39" s="124"/>
      <c r="X39" s="124"/>
      <c r="Y39" s="124"/>
      <c r="Z39" s="124"/>
      <c r="AA39" s="124"/>
      <c r="AB39" s="125"/>
    </row>
    <row r="40" spans="2:28" ht="27" customHeight="1" thickBot="1" x14ac:dyDescent="0.25">
      <c r="B40" s="48">
        <v>4.4000000000000004</v>
      </c>
      <c r="C40" s="173" t="s">
        <v>43</v>
      </c>
      <c r="D40" s="123" t="s">
        <v>44</v>
      </c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5"/>
      <c r="P40" s="8" t="s">
        <v>15</v>
      </c>
      <c r="Q40" s="8" t="s">
        <v>16</v>
      </c>
      <c r="R40" s="135">
        <v>4</v>
      </c>
      <c r="S40" s="138" t="s">
        <v>4</v>
      </c>
      <c r="T40" s="139"/>
      <c r="U40" s="139"/>
      <c r="V40" s="139"/>
      <c r="W40" s="139"/>
      <c r="X40" s="139"/>
      <c r="Y40" s="139"/>
      <c r="Z40" s="139"/>
      <c r="AA40" s="139"/>
      <c r="AB40" s="140"/>
    </row>
    <row r="41" spans="2:28" ht="24.95" customHeight="1" thickBot="1" x14ac:dyDescent="0.25">
      <c r="B41" s="50"/>
      <c r="C41" s="174"/>
      <c r="D41" s="132" t="s">
        <v>45</v>
      </c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4"/>
      <c r="P41" s="14"/>
      <c r="Q41" s="14"/>
      <c r="R41" s="136"/>
      <c r="S41" s="129" t="s">
        <v>47</v>
      </c>
      <c r="T41" s="130"/>
      <c r="U41" s="130"/>
      <c r="V41" s="130"/>
      <c r="W41" s="130"/>
      <c r="X41" s="130"/>
      <c r="Y41" s="130"/>
      <c r="Z41" s="130"/>
      <c r="AA41" s="130"/>
      <c r="AB41" s="131"/>
    </row>
    <row r="42" spans="2:28" ht="24.95" customHeight="1" thickBot="1" x14ac:dyDescent="0.25">
      <c r="B42" s="50"/>
      <c r="C42" s="174"/>
      <c r="D42" s="132" t="s">
        <v>124</v>
      </c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4"/>
      <c r="P42" s="14"/>
      <c r="Q42" s="14"/>
      <c r="R42" s="136"/>
      <c r="S42" s="129" t="s">
        <v>48</v>
      </c>
      <c r="T42" s="130"/>
      <c r="U42" s="130"/>
      <c r="V42" s="130"/>
      <c r="W42" s="130"/>
      <c r="X42" s="130"/>
      <c r="Y42" s="130"/>
      <c r="Z42" s="130"/>
      <c r="AA42" s="130"/>
      <c r="AB42" s="131"/>
    </row>
    <row r="43" spans="2:28" ht="24.95" customHeight="1" thickBot="1" x14ac:dyDescent="0.25">
      <c r="B43" s="50"/>
      <c r="C43" s="174"/>
      <c r="D43" s="132" t="s">
        <v>125</v>
      </c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4"/>
      <c r="P43" s="14"/>
      <c r="Q43" s="14"/>
      <c r="R43" s="136"/>
      <c r="S43" s="129" t="s">
        <v>49</v>
      </c>
      <c r="T43" s="130"/>
      <c r="U43" s="130"/>
      <c r="V43" s="130"/>
      <c r="W43" s="130"/>
      <c r="X43" s="130"/>
      <c r="Y43" s="130"/>
      <c r="Z43" s="130"/>
      <c r="AA43" s="130"/>
      <c r="AB43" s="131"/>
    </row>
    <row r="44" spans="2:28" ht="24.95" customHeight="1" thickBot="1" x14ac:dyDescent="0.25">
      <c r="B44" s="50"/>
      <c r="C44" s="174"/>
      <c r="D44" s="132" t="s">
        <v>126</v>
      </c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4"/>
      <c r="P44" s="14"/>
      <c r="Q44" s="14"/>
      <c r="R44" s="136"/>
      <c r="S44" s="126"/>
      <c r="T44" s="127"/>
      <c r="U44" s="127"/>
      <c r="V44" s="127"/>
      <c r="W44" s="127"/>
      <c r="X44" s="127"/>
      <c r="Y44" s="127"/>
      <c r="Z44" s="127"/>
      <c r="AA44" s="127"/>
      <c r="AB44" s="128"/>
    </row>
    <row r="45" spans="2:28" ht="24.95" customHeight="1" thickBot="1" x14ac:dyDescent="0.25">
      <c r="B45" s="50"/>
      <c r="C45" s="174"/>
      <c r="D45" s="132" t="s">
        <v>46</v>
      </c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4"/>
      <c r="P45" s="14"/>
      <c r="Q45" s="14"/>
      <c r="R45" s="136"/>
      <c r="S45" s="126"/>
      <c r="T45" s="127"/>
      <c r="U45" s="127"/>
      <c r="V45" s="127"/>
      <c r="W45" s="127"/>
      <c r="X45" s="127"/>
      <c r="Y45" s="127"/>
      <c r="Z45" s="127"/>
      <c r="AA45" s="127"/>
      <c r="AB45" s="128"/>
    </row>
    <row r="46" spans="2:28" ht="24.95" customHeight="1" thickBot="1" x14ac:dyDescent="0.25">
      <c r="B46" s="50"/>
      <c r="C46" s="174"/>
      <c r="D46" s="132" t="s">
        <v>127</v>
      </c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4"/>
      <c r="P46" s="14"/>
      <c r="Q46" s="14"/>
      <c r="R46" s="136"/>
      <c r="S46" s="126"/>
      <c r="T46" s="127"/>
      <c r="U46" s="127"/>
      <c r="V46" s="127"/>
      <c r="W46" s="127"/>
      <c r="X46" s="127"/>
      <c r="Y46" s="127"/>
      <c r="Z46" s="127"/>
      <c r="AA46" s="127"/>
      <c r="AB46" s="128"/>
    </row>
    <row r="47" spans="2:28" ht="24.95" customHeight="1" thickBot="1" x14ac:dyDescent="0.25">
      <c r="B47" s="50"/>
      <c r="C47" s="174"/>
      <c r="D47" s="132" t="s">
        <v>128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4"/>
      <c r="P47" s="14"/>
      <c r="Q47" s="14"/>
      <c r="R47" s="137"/>
      <c r="S47" s="126"/>
      <c r="T47" s="127"/>
      <c r="U47" s="127"/>
      <c r="V47" s="127"/>
      <c r="W47" s="127"/>
      <c r="X47" s="127"/>
      <c r="Y47" s="127"/>
      <c r="Z47" s="127"/>
      <c r="AA47" s="127"/>
      <c r="AB47" s="128"/>
    </row>
    <row r="48" spans="2:28" ht="24.95" customHeight="1" thickBot="1" x14ac:dyDescent="0.25">
      <c r="B48" s="50"/>
      <c r="C48" s="174"/>
      <c r="D48" s="108" t="s">
        <v>5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10"/>
      <c r="P48" s="11" t="str">
        <f>IF(AND(P41="",P42="",P43="",P44="",P45="",P46="",P47=""),"",P41+P42+P43+P44+P45+P46+P47)</f>
        <v/>
      </c>
      <c r="Q48" s="12" t="str">
        <f>IF(OR(AND(P41="",P42="",P43="",P44="",P45="",P46="",P47=""),AND(Q41="",Q42="",Q43="",Q44="",Q45="",Q46="",Q47=""),AND(P41=0,P42=0,P43=0,P44=0,P45=0,,P46=0,P47=0)),"",IF(P41=1,Q41,0)+IF(P42=1,Q42,0)+IF(P43=1,Q43,0)+IF(P44=1,Q44,0)+IF(P45=1,Q45,0)+IF(P46=1,Q46,0)+IF(P47=1,Q47,0))</f>
        <v/>
      </c>
      <c r="R48" s="13">
        <v>3</v>
      </c>
      <c r="S48" s="123" t="s">
        <v>13</v>
      </c>
      <c r="T48" s="124"/>
      <c r="U48" s="124"/>
      <c r="V48" s="124"/>
      <c r="W48" s="124"/>
      <c r="X48" s="124"/>
      <c r="Y48" s="124"/>
      <c r="Z48" s="124"/>
      <c r="AA48" s="124"/>
      <c r="AB48" s="125"/>
    </row>
    <row r="49" spans="2:28" ht="24.95" customHeight="1" thickBot="1" x14ac:dyDescent="0.25">
      <c r="B49" s="50"/>
      <c r="C49" s="174"/>
      <c r="D49" s="108" t="s">
        <v>7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10"/>
      <c r="P49" s="11" t="str">
        <f>IF(P48=7,4,IF(AND(AND(P41=1,P42=1,P43=1),SUM(P44,P45,P46,P47)&gt;1),3,IF(AND(P48&lt;7,P48&gt;2),2,IF(OR(P48=2,P48=1),1,IF(P48=0,0,"")))))</f>
        <v/>
      </c>
      <c r="Q49" s="53" t="str">
        <f>IF(Q48="","",ROUND(Q48/7,2))</f>
        <v/>
      </c>
      <c r="R49" s="13">
        <v>2</v>
      </c>
      <c r="S49" s="123" t="s">
        <v>14</v>
      </c>
      <c r="T49" s="124"/>
      <c r="U49" s="124"/>
      <c r="V49" s="124"/>
      <c r="W49" s="124"/>
      <c r="X49" s="124"/>
      <c r="Y49" s="124"/>
      <c r="Z49" s="124"/>
      <c r="AA49" s="124"/>
      <c r="AB49" s="125"/>
    </row>
    <row r="50" spans="2:28" ht="24.95" customHeight="1" thickBot="1" x14ac:dyDescent="0.25">
      <c r="B50" s="50"/>
      <c r="C50" s="174"/>
      <c r="D50" s="108" t="s">
        <v>9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10"/>
      <c r="P50" s="52" t="str">
        <f>IF(P49=1,25,IF(P49=2,50,IF(P49=3,75,IF(P49=4,100,IF(P49=0,0,"")))))</f>
        <v/>
      </c>
      <c r="Q50" s="53" t="str">
        <f>IFERROR(Q49/4*100,"")</f>
        <v/>
      </c>
      <c r="R50" s="13">
        <v>1</v>
      </c>
      <c r="S50" s="123" t="s">
        <v>10</v>
      </c>
      <c r="T50" s="124"/>
      <c r="U50" s="124"/>
      <c r="V50" s="124"/>
      <c r="W50" s="124"/>
      <c r="X50" s="124"/>
      <c r="Y50" s="124"/>
      <c r="Z50" s="124"/>
      <c r="AA50" s="124"/>
      <c r="AB50" s="125"/>
    </row>
    <row r="51" spans="2:28" ht="24.95" customHeight="1" thickBot="1" x14ac:dyDescent="0.25">
      <c r="B51" s="50"/>
      <c r="C51" s="175"/>
      <c r="D51" s="108" t="s">
        <v>11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10"/>
      <c r="P51" s="111" t="str">
        <f>IF(AND(P50="",Q50=""),"",IF(Q50="",P50*0.25,IF(P50="",Q50*0.75,(P50*0.25+Q50*0.75))))</f>
        <v/>
      </c>
      <c r="Q51" s="112"/>
      <c r="R51" s="13">
        <v>0</v>
      </c>
      <c r="S51" s="123" t="s">
        <v>12</v>
      </c>
      <c r="T51" s="124"/>
      <c r="U51" s="124"/>
      <c r="V51" s="124"/>
      <c r="W51" s="124"/>
      <c r="X51" s="124"/>
      <c r="Y51" s="124"/>
      <c r="Z51" s="124"/>
      <c r="AA51" s="124"/>
      <c r="AB51" s="125"/>
    </row>
    <row r="52" spans="2:28" ht="34.5" customHeight="1" thickBot="1" x14ac:dyDescent="0.25">
      <c r="B52" s="50"/>
      <c r="C52" s="173" t="s">
        <v>50</v>
      </c>
      <c r="D52" s="123" t="s">
        <v>51</v>
      </c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5"/>
      <c r="P52" s="8" t="s">
        <v>15</v>
      </c>
      <c r="Q52" s="8" t="s">
        <v>16</v>
      </c>
      <c r="R52" s="179">
        <v>4</v>
      </c>
      <c r="S52" s="138" t="s">
        <v>4</v>
      </c>
      <c r="T52" s="139"/>
      <c r="U52" s="139"/>
      <c r="V52" s="139"/>
      <c r="W52" s="139"/>
      <c r="X52" s="139"/>
      <c r="Y52" s="139"/>
      <c r="Z52" s="139"/>
      <c r="AA52" s="139"/>
      <c r="AB52" s="140"/>
    </row>
    <row r="53" spans="2:28" ht="24.95" customHeight="1" thickBot="1" x14ac:dyDescent="0.25">
      <c r="B53" s="50"/>
      <c r="C53" s="174"/>
      <c r="D53" s="132" t="s">
        <v>53</v>
      </c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4"/>
      <c r="P53" s="14"/>
      <c r="Q53" s="14"/>
      <c r="R53" s="179"/>
      <c r="S53" s="129" t="s">
        <v>56</v>
      </c>
      <c r="T53" s="130"/>
      <c r="U53" s="130"/>
      <c r="V53" s="130"/>
      <c r="W53" s="130"/>
      <c r="X53" s="130"/>
      <c r="Y53" s="130"/>
      <c r="Z53" s="130"/>
      <c r="AA53" s="130"/>
      <c r="AB53" s="131"/>
    </row>
    <row r="54" spans="2:28" ht="24.95" customHeight="1" thickBot="1" x14ac:dyDescent="0.25">
      <c r="B54" s="50"/>
      <c r="C54" s="174"/>
      <c r="D54" s="132" t="s">
        <v>52</v>
      </c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4"/>
      <c r="P54" s="14"/>
      <c r="Q54" s="14"/>
      <c r="R54" s="179"/>
      <c r="S54" s="129" t="s">
        <v>55</v>
      </c>
      <c r="T54" s="130"/>
      <c r="U54" s="130"/>
      <c r="V54" s="130"/>
      <c r="W54" s="130"/>
      <c r="X54" s="130"/>
      <c r="Y54" s="130"/>
      <c r="Z54" s="130"/>
      <c r="AA54" s="130"/>
      <c r="AB54" s="131"/>
    </row>
    <row r="55" spans="2:28" ht="24.95" customHeight="1" thickBot="1" x14ac:dyDescent="0.25">
      <c r="B55" s="50"/>
      <c r="C55" s="174"/>
      <c r="D55" s="132" t="s">
        <v>129</v>
      </c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4"/>
      <c r="P55" s="14"/>
      <c r="Q55" s="14"/>
      <c r="R55" s="179"/>
      <c r="S55" s="129" t="s">
        <v>57</v>
      </c>
      <c r="T55" s="130"/>
      <c r="U55" s="130"/>
      <c r="V55" s="130"/>
      <c r="W55" s="130"/>
      <c r="X55" s="130"/>
      <c r="Y55" s="130"/>
      <c r="Z55" s="130"/>
      <c r="AA55" s="130"/>
      <c r="AB55" s="131"/>
    </row>
    <row r="56" spans="2:28" ht="24.95" customHeight="1" thickBot="1" x14ac:dyDescent="0.25">
      <c r="B56" s="50"/>
      <c r="C56" s="174"/>
      <c r="D56" s="132" t="s">
        <v>54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4"/>
      <c r="P56" s="14"/>
      <c r="Q56" s="14"/>
      <c r="R56" s="179"/>
      <c r="S56" s="126"/>
      <c r="T56" s="127"/>
      <c r="U56" s="127"/>
      <c r="V56" s="127"/>
      <c r="W56" s="127"/>
      <c r="X56" s="127"/>
      <c r="Y56" s="127"/>
      <c r="Z56" s="127"/>
      <c r="AA56" s="127"/>
      <c r="AB56" s="128"/>
    </row>
    <row r="57" spans="2:28" ht="24.95" customHeight="1" thickBot="1" x14ac:dyDescent="0.25">
      <c r="B57" s="50"/>
      <c r="C57" s="174"/>
      <c r="D57" s="172" t="s">
        <v>5</v>
      </c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1" t="str">
        <f>IF(AND(P53="",P54="",P55="",P56=""),"",P53+P54+P55+P56)</f>
        <v/>
      </c>
      <c r="Q57" s="12" t="str">
        <f>IF(OR(AND(P53="",P54="",P55="",P56=""),AND(Q53="",Q54="",Q55="",Q56=""),AND(P53=0,P54=0,P55=0,P56=0)),"",IF(P53=1,Q53,0)+IF(P54=1,Q54,0)+IF(P55=1,Q55,0)+IF(P56=1,Q56,0))</f>
        <v/>
      </c>
      <c r="R57" s="13">
        <v>3</v>
      </c>
      <c r="S57" s="123" t="s">
        <v>13</v>
      </c>
      <c r="T57" s="124"/>
      <c r="U57" s="124"/>
      <c r="V57" s="124"/>
      <c r="W57" s="124"/>
      <c r="X57" s="124"/>
      <c r="Y57" s="124"/>
      <c r="Z57" s="124"/>
      <c r="AA57" s="124"/>
      <c r="AB57" s="125"/>
    </row>
    <row r="58" spans="2:28" ht="24.95" customHeight="1" thickBot="1" x14ac:dyDescent="0.25">
      <c r="B58" s="50"/>
      <c r="C58" s="174"/>
      <c r="D58" s="172" t="s">
        <v>7</v>
      </c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1" t="str">
        <f>IF(P57=4,4,IF(P57=3,3,IF(P57=2,2,IF(P57=1,1,IF(P57=0,0,"")))))</f>
        <v/>
      </c>
      <c r="Q58" s="53" t="str">
        <f>IF(Q57="","",ROUND(Q57/4,2))</f>
        <v/>
      </c>
      <c r="R58" s="13">
        <v>2</v>
      </c>
      <c r="S58" s="123" t="s">
        <v>14</v>
      </c>
      <c r="T58" s="124"/>
      <c r="U58" s="124"/>
      <c r="V58" s="124"/>
      <c r="W58" s="124"/>
      <c r="X58" s="124"/>
      <c r="Y58" s="124"/>
      <c r="Z58" s="124"/>
      <c r="AA58" s="124"/>
      <c r="AB58" s="125"/>
    </row>
    <row r="59" spans="2:28" ht="24.95" customHeight="1" thickBot="1" x14ac:dyDescent="0.25">
      <c r="B59" s="50"/>
      <c r="C59" s="174"/>
      <c r="D59" s="172" t="s">
        <v>9</v>
      </c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52" t="str">
        <f>IF(P58=1,25,IF(P58=2,50,IF(P58=3,75,IF(P58=4,100,IF(P58=0,0,"")))))</f>
        <v/>
      </c>
      <c r="Q59" s="53" t="str">
        <f>IFERROR(Q58/4*100,"")</f>
        <v/>
      </c>
      <c r="R59" s="13">
        <v>1</v>
      </c>
      <c r="S59" s="123" t="s">
        <v>10</v>
      </c>
      <c r="T59" s="124"/>
      <c r="U59" s="124"/>
      <c r="V59" s="124"/>
      <c r="W59" s="124"/>
      <c r="X59" s="124"/>
      <c r="Y59" s="124"/>
      <c r="Z59" s="124"/>
      <c r="AA59" s="124"/>
      <c r="AB59" s="125"/>
    </row>
    <row r="60" spans="2:28" ht="24.95" customHeight="1" thickBot="1" x14ac:dyDescent="0.25">
      <c r="B60" s="51"/>
      <c r="C60" s="175"/>
      <c r="D60" s="172" t="s">
        <v>11</v>
      </c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11" t="str">
        <f>IF(AND(P59="",Q59=""),"",IF(Q59="",P59*0.25,IF(P59="",Q59*0.75,(P59*0.25+Q59*0.75))))</f>
        <v/>
      </c>
      <c r="Q60" s="112"/>
      <c r="R60" s="13">
        <v>0</v>
      </c>
      <c r="S60" s="123" t="s">
        <v>12</v>
      </c>
      <c r="T60" s="124"/>
      <c r="U60" s="124"/>
      <c r="V60" s="124"/>
      <c r="W60" s="124"/>
      <c r="X60" s="124"/>
      <c r="Y60" s="124"/>
      <c r="Z60" s="124"/>
      <c r="AA60" s="124"/>
      <c r="AB60" s="125"/>
    </row>
    <row r="61" spans="2:28" ht="26.25" customHeight="1" thickBot="1" x14ac:dyDescent="0.25">
      <c r="B61" s="49">
        <v>4.5</v>
      </c>
      <c r="C61" s="173" t="s">
        <v>58</v>
      </c>
      <c r="D61" s="123" t="s">
        <v>149</v>
      </c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5"/>
      <c r="P61" s="15" t="s">
        <v>15</v>
      </c>
      <c r="Q61" s="16" t="s">
        <v>16</v>
      </c>
      <c r="R61" s="176">
        <v>4</v>
      </c>
      <c r="S61" s="138" t="s">
        <v>4</v>
      </c>
      <c r="T61" s="139"/>
      <c r="U61" s="139"/>
      <c r="V61" s="139"/>
      <c r="W61" s="139"/>
      <c r="X61" s="139"/>
      <c r="Y61" s="139"/>
      <c r="Z61" s="139"/>
      <c r="AA61" s="139"/>
      <c r="AB61" s="140"/>
    </row>
    <row r="62" spans="2:28" ht="24.95" customHeight="1" thickBot="1" x14ac:dyDescent="0.25">
      <c r="B62" s="50"/>
      <c r="C62" s="174"/>
      <c r="D62" s="168" t="s">
        <v>59</v>
      </c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70"/>
      <c r="P62" s="9"/>
      <c r="Q62" s="10"/>
      <c r="R62" s="177"/>
      <c r="S62" s="129" t="s">
        <v>47</v>
      </c>
      <c r="T62" s="130"/>
      <c r="U62" s="130"/>
      <c r="V62" s="130"/>
      <c r="W62" s="130"/>
      <c r="X62" s="130"/>
      <c r="Y62" s="130"/>
      <c r="Z62" s="130"/>
      <c r="AA62" s="130"/>
      <c r="AB62" s="131"/>
    </row>
    <row r="63" spans="2:28" ht="30.75" customHeight="1" thickBot="1" x14ac:dyDescent="0.25">
      <c r="B63" s="50"/>
      <c r="C63" s="174"/>
      <c r="D63" s="132" t="s">
        <v>60</v>
      </c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4"/>
      <c r="P63" s="14"/>
      <c r="Q63" s="14"/>
      <c r="R63" s="177"/>
      <c r="S63" s="129" t="s">
        <v>134</v>
      </c>
      <c r="T63" s="130"/>
      <c r="U63" s="130"/>
      <c r="V63" s="130"/>
      <c r="W63" s="130"/>
      <c r="X63" s="130"/>
      <c r="Y63" s="130"/>
      <c r="Z63" s="130"/>
      <c r="AA63" s="130"/>
      <c r="AB63" s="131"/>
    </row>
    <row r="64" spans="2:28" ht="24.95" customHeight="1" thickBot="1" x14ac:dyDescent="0.25">
      <c r="B64" s="50"/>
      <c r="C64" s="174"/>
      <c r="D64" s="132" t="s">
        <v>61</v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4"/>
      <c r="P64" s="14"/>
      <c r="Q64" s="14"/>
      <c r="R64" s="177"/>
      <c r="S64" s="129" t="s">
        <v>133</v>
      </c>
      <c r="T64" s="130"/>
      <c r="U64" s="130"/>
      <c r="V64" s="130"/>
      <c r="W64" s="130"/>
      <c r="X64" s="130"/>
      <c r="Y64" s="130"/>
      <c r="Z64" s="130"/>
      <c r="AA64" s="130"/>
      <c r="AB64" s="131"/>
    </row>
    <row r="65" spans="2:28" ht="24.95" customHeight="1" thickBot="1" x14ac:dyDescent="0.25">
      <c r="B65" s="50"/>
      <c r="C65" s="174"/>
      <c r="D65" s="132" t="s">
        <v>62</v>
      </c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4"/>
      <c r="P65" s="14"/>
      <c r="Q65" s="14"/>
      <c r="R65" s="177"/>
      <c r="S65" s="129" t="s">
        <v>150</v>
      </c>
      <c r="T65" s="130"/>
      <c r="U65" s="130"/>
      <c r="V65" s="130"/>
      <c r="W65" s="130"/>
      <c r="X65" s="130"/>
      <c r="Y65" s="130"/>
      <c r="Z65" s="130"/>
      <c r="AA65" s="130"/>
      <c r="AB65" s="131"/>
    </row>
    <row r="66" spans="2:28" ht="24.95" customHeight="1" thickBot="1" x14ac:dyDescent="0.25">
      <c r="B66" s="50"/>
      <c r="C66" s="174"/>
      <c r="D66" s="132" t="s">
        <v>63</v>
      </c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4"/>
      <c r="P66" s="14"/>
      <c r="Q66" s="14"/>
      <c r="R66" s="178"/>
      <c r="S66" s="126"/>
      <c r="T66" s="127"/>
      <c r="U66" s="127"/>
      <c r="V66" s="127"/>
      <c r="W66" s="127"/>
      <c r="X66" s="127"/>
      <c r="Y66" s="127"/>
      <c r="Z66" s="127"/>
      <c r="AA66" s="127"/>
      <c r="AB66" s="128"/>
    </row>
    <row r="67" spans="2:28" ht="24.95" customHeight="1" thickBot="1" x14ac:dyDescent="0.25">
      <c r="B67" s="50"/>
      <c r="C67" s="174"/>
      <c r="D67" s="108" t="s">
        <v>5</v>
      </c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10"/>
      <c r="P67" s="11" t="str">
        <f>IF(AND(P62="",P63="",P64="",P65="",P66=""),"",P62+P63+P64+P65+P66)</f>
        <v/>
      </c>
      <c r="Q67" s="12" t="str">
        <f>IF(OR(AND(P62="",P63="",P64="",P65="",P66=""),AND(Q62="",Q63="",Q64="",Q65="",Q66=""),AND(P62=0,P63=0,P64=0,P65=0,P66=0)),"",IF(P62=1,Q62,0)+IF(P63=1,Q63,0)+IF(P64=1,Q64,0)+IF(P65=1,Q65,0)+IF(P66=1,Q66,0))</f>
        <v/>
      </c>
      <c r="R67" s="17">
        <v>3</v>
      </c>
      <c r="S67" s="123" t="s">
        <v>64</v>
      </c>
      <c r="T67" s="124"/>
      <c r="U67" s="124"/>
      <c r="V67" s="124"/>
      <c r="W67" s="124"/>
      <c r="X67" s="124"/>
      <c r="Y67" s="124"/>
      <c r="Z67" s="124"/>
      <c r="AA67" s="124"/>
      <c r="AB67" s="125"/>
    </row>
    <row r="68" spans="2:28" ht="24.95" customHeight="1" thickBot="1" x14ac:dyDescent="0.25">
      <c r="B68" s="50"/>
      <c r="C68" s="174"/>
      <c r="D68" s="108" t="s">
        <v>7</v>
      </c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10"/>
      <c r="P68" s="11" t="str">
        <f>IF(P67=5,4,IF(AND(P67&lt;5,P67&gt;3),3,IF(P67=3,2,IF(OR(P67=1,P67=2),1,IF(P67=0,0,"")))))</f>
        <v/>
      </c>
      <c r="Q68" s="53" t="str">
        <f>IF(Q67="","",ROUND(Q67/5,2))</f>
        <v/>
      </c>
      <c r="R68" s="17">
        <v>2</v>
      </c>
      <c r="S68" s="123" t="s">
        <v>65</v>
      </c>
      <c r="T68" s="124"/>
      <c r="U68" s="124"/>
      <c r="V68" s="124"/>
      <c r="W68" s="124"/>
      <c r="X68" s="124"/>
      <c r="Y68" s="124"/>
      <c r="Z68" s="124"/>
      <c r="AA68" s="124"/>
      <c r="AB68" s="125"/>
    </row>
    <row r="69" spans="2:28" ht="24.95" customHeight="1" thickBot="1" x14ac:dyDescent="0.25">
      <c r="B69" s="50"/>
      <c r="C69" s="174"/>
      <c r="D69" s="108" t="s">
        <v>9</v>
      </c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10"/>
      <c r="P69" s="52" t="str">
        <f>IF(P68=1,25,IF(P68=2,50,IF(P68=3,75,IF(P68=4,100,IF(P68=0,0,"")))))</f>
        <v/>
      </c>
      <c r="Q69" s="53" t="str">
        <f>IFERROR(Q68/4*100,"")</f>
        <v/>
      </c>
      <c r="R69" s="17">
        <v>1</v>
      </c>
      <c r="S69" s="123" t="s">
        <v>66</v>
      </c>
      <c r="T69" s="124"/>
      <c r="U69" s="124"/>
      <c r="V69" s="124"/>
      <c r="W69" s="124"/>
      <c r="X69" s="124"/>
      <c r="Y69" s="124"/>
      <c r="Z69" s="124"/>
      <c r="AA69" s="124"/>
      <c r="AB69" s="125"/>
    </row>
    <row r="70" spans="2:28" ht="24.95" customHeight="1" thickBot="1" x14ac:dyDescent="0.25">
      <c r="B70" s="50"/>
      <c r="C70" s="175"/>
      <c r="D70" s="108" t="s">
        <v>11</v>
      </c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10"/>
      <c r="P70" s="111" t="str">
        <f>IF(AND(P69="",Q69=""),"",IF(Q69="",P69*0.25,IF(P69="",Q69*0.75,(P69*0.25+Q69*0.75))))</f>
        <v/>
      </c>
      <c r="Q70" s="112"/>
      <c r="R70" s="17">
        <v>0</v>
      </c>
      <c r="S70" s="144" t="s">
        <v>67</v>
      </c>
      <c r="T70" s="145"/>
      <c r="U70" s="145"/>
      <c r="V70" s="145"/>
      <c r="W70" s="145"/>
      <c r="X70" s="145"/>
      <c r="Y70" s="145"/>
      <c r="Z70" s="145"/>
      <c r="AA70" s="145"/>
      <c r="AB70" s="146"/>
    </row>
    <row r="71" spans="2:28" ht="27" customHeight="1" thickBot="1" x14ac:dyDescent="0.25">
      <c r="B71" s="48">
        <v>4.5999999999999996</v>
      </c>
      <c r="C71" s="173" t="s">
        <v>68</v>
      </c>
      <c r="D71" s="123" t="s">
        <v>69</v>
      </c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5"/>
      <c r="P71" s="8" t="s">
        <v>15</v>
      </c>
      <c r="Q71" s="8" t="s">
        <v>16</v>
      </c>
      <c r="R71" s="135">
        <v>4</v>
      </c>
      <c r="S71" s="138" t="s">
        <v>4</v>
      </c>
      <c r="T71" s="139"/>
      <c r="U71" s="139"/>
      <c r="V71" s="139"/>
      <c r="W71" s="139"/>
      <c r="X71" s="139"/>
      <c r="Y71" s="139"/>
      <c r="Z71" s="139"/>
      <c r="AA71" s="139"/>
      <c r="AB71" s="140"/>
    </row>
    <row r="72" spans="2:28" ht="24" customHeight="1" thickBot="1" x14ac:dyDescent="0.25">
      <c r="B72" s="50"/>
      <c r="C72" s="174"/>
      <c r="D72" s="132" t="s">
        <v>72</v>
      </c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4"/>
      <c r="P72" s="14"/>
      <c r="Q72" s="14"/>
      <c r="R72" s="136"/>
      <c r="S72" s="129" t="s">
        <v>141</v>
      </c>
      <c r="T72" s="130"/>
      <c r="U72" s="130"/>
      <c r="V72" s="130"/>
      <c r="W72" s="130"/>
      <c r="X72" s="130"/>
      <c r="Y72" s="130"/>
      <c r="Z72" s="130"/>
      <c r="AA72" s="130"/>
      <c r="AB72" s="131"/>
    </row>
    <row r="73" spans="2:28" ht="24.95" customHeight="1" thickBot="1" x14ac:dyDescent="0.25">
      <c r="B73" s="50"/>
      <c r="C73" s="174"/>
      <c r="D73" s="132" t="s">
        <v>71</v>
      </c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4"/>
      <c r="P73" s="14"/>
      <c r="Q73" s="14"/>
      <c r="R73" s="136"/>
      <c r="S73" s="129" t="s">
        <v>74</v>
      </c>
      <c r="T73" s="130"/>
      <c r="U73" s="130"/>
      <c r="V73" s="130"/>
      <c r="W73" s="130"/>
      <c r="X73" s="130"/>
      <c r="Y73" s="130"/>
      <c r="Z73" s="130"/>
      <c r="AA73" s="130"/>
      <c r="AB73" s="131"/>
    </row>
    <row r="74" spans="2:28" ht="24.95" customHeight="1" thickBot="1" x14ac:dyDescent="0.25">
      <c r="B74" s="50"/>
      <c r="C74" s="174"/>
      <c r="D74" s="132" t="s">
        <v>70</v>
      </c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4"/>
      <c r="P74" s="14"/>
      <c r="Q74" s="14"/>
      <c r="R74" s="136"/>
      <c r="S74" s="129" t="s">
        <v>75</v>
      </c>
      <c r="T74" s="130"/>
      <c r="U74" s="130"/>
      <c r="V74" s="130"/>
      <c r="W74" s="130"/>
      <c r="X74" s="130"/>
      <c r="Y74" s="130"/>
      <c r="Z74" s="130"/>
      <c r="AA74" s="130"/>
      <c r="AB74" s="131"/>
    </row>
    <row r="75" spans="2:28" ht="24.95" customHeight="1" thickBot="1" x14ac:dyDescent="0.25">
      <c r="B75" s="50"/>
      <c r="C75" s="174"/>
      <c r="D75" s="132" t="s">
        <v>130</v>
      </c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4"/>
      <c r="P75" s="14"/>
      <c r="Q75" s="14"/>
      <c r="R75" s="136"/>
      <c r="S75" s="129" t="s">
        <v>142</v>
      </c>
      <c r="T75" s="130"/>
      <c r="U75" s="130"/>
      <c r="V75" s="130"/>
      <c r="W75" s="130"/>
      <c r="X75" s="130"/>
      <c r="Y75" s="130"/>
      <c r="Z75" s="130"/>
      <c r="AA75" s="130"/>
      <c r="AB75" s="131"/>
    </row>
    <row r="76" spans="2:28" ht="24.95" customHeight="1" thickBot="1" x14ac:dyDescent="0.25">
      <c r="B76" s="50"/>
      <c r="C76" s="174"/>
      <c r="D76" s="132" t="s">
        <v>73</v>
      </c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4"/>
      <c r="P76" s="14"/>
      <c r="Q76" s="14"/>
      <c r="R76" s="136"/>
      <c r="S76" s="126"/>
      <c r="T76" s="127"/>
      <c r="U76" s="127"/>
      <c r="V76" s="127"/>
      <c r="W76" s="127"/>
      <c r="X76" s="127"/>
      <c r="Y76" s="127"/>
      <c r="Z76" s="127"/>
      <c r="AA76" s="127"/>
      <c r="AB76" s="128"/>
    </row>
    <row r="77" spans="2:28" ht="24.95" customHeight="1" thickBot="1" x14ac:dyDescent="0.25">
      <c r="B77" s="50"/>
      <c r="C77" s="174"/>
      <c r="D77" s="132" t="s">
        <v>131</v>
      </c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4"/>
      <c r="P77" s="14"/>
      <c r="Q77" s="14"/>
      <c r="R77" s="136"/>
      <c r="S77" s="126"/>
      <c r="T77" s="127"/>
      <c r="U77" s="127"/>
      <c r="V77" s="127"/>
      <c r="W77" s="127"/>
      <c r="X77" s="127"/>
      <c r="Y77" s="127"/>
      <c r="Z77" s="127"/>
      <c r="AA77" s="127"/>
      <c r="AB77" s="128"/>
    </row>
    <row r="78" spans="2:28" ht="24.95" customHeight="1" thickBot="1" x14ac:dyDescent="0.25">
      <c r="B78" s="50"/>
      <c r="C78" s="174"/>
      <c r="D78" s="132" t="s">
        <v>132</v>
      </c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4"/>
      <c r="P78" s="14"/>
      <c r="Q78" s="14"/>
      <c r="R78" s="137"/>
      <c r="S78" s="141"/>
      <c r="T78" s="142"/>
      <c r="U78" s="142"/>
      <c r="V78" s="142"/>
      <c r="W78" s="142"/>
      <c r="X78" s="142"/>
      <c r="Y78" s="142"/>
      <c r="Z78" s="142"/>
      <c r="AA78" s="142"/>
      <c r="AB78" s="143"/>
    </row>
    <row r="79" spans="2:28" ht="50.25" customHeight="1" thickBot="1" x14ac:dyDescent="0.25">
      <c r="B79" s="50"/>
      <c r="C79" s="174"/>
      <c r="D79" s="108" t="s">
        <v>5</v>
      </c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10"/>
      <c r="P79" s="11" t="str">
        <f>IF(AND(P72="",P73="",P74="",P75="",P76="",P77="",P78=""),"",P72+P73+P74+P75+P76+P77+P78)</f>
        <v/>
      </c>
      <c r="Q79" s="12" t="str">
        <f>IF(OR(AND(P72="",P73="",P74="",P75="",P76="",P77="",P78=""),AND(Q72="",Q73="",Q74="",Q75="",Q76="",Q77="",Q78=""),AND(P72=0,P73=0,P74=0,P75=0,P76=0,P77="",P78="")),"",IF(P72=1,Q72,0)+IF(P73=1,Q73,0)+IF(P74=1,Q74,0)+IF(P75=1,Q75,0)+IF(P76=1,Q76,0)+IF(P77=1,Q77,0)+IF(P78=1,Q78,0))</f>
        <v/>
      </c>
      <c r="R79" s="13">
        <v>3</v>
      </c>
      <c r="S79" s="123" t="s">
        <v>143</v>
      </c>
      <c r="T79" s="124"/>
      <c r="U79" s="124"/>
      <c r="V79" s="124"/>
      <c r="W79" s="124"/>
      <c r="X79" s="124"/>
      <c r="Y79" s="124"/>
      <c r="Z79" s="124"/>
      <c r="AA79" s="124"/>
      <c r="AB79" s="125"/>
    </row>
    <row r="80" spans="2:28" ht="53.25" customHeight="1" thickBot="1" x14ac:dyDescent="0.25">
      <c r="B80" s="50"/>
      <c r="C80" s="174"/>
      <c r="D80" s="108" t="s">
        <v>7</v>
      </c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10"/>
      <c r="P80" s="11" t="str">
        <f>IF(P79=7,4,IF(AND(P79&lt;7,P79&gt;4),3,IF(AND(P79&lt;5,P79&gt;2),2,IF(OR(P79=1,P79=2),1,IF(P79=0,0,"")))))</f>
        <v/>
      </c>
      <c r="Q80" s="53" t="str">
        <f>IF(Q79="","",ROUND(Q79/7,2))</f>
        <v/>
      </c>
      <c r="R80" s="13">
        <v>2</v>
      </c>
      <c r="S80" s="123" t="s">
        <v>144</v>
      </c>
      <c r="T80" s="124"/>
      <c r="U80" s="124"/>
      <c r="V80" s="124"/>
      <c r="W80" s="124"/>
      <c r="X80" s="124"/>
      <c r="Y80" s="124"/>
      <c r="Z80" s="124"/>
      <c r="AA80" s="124"/>
      <c r="AB80" s="125"/>
    </row>
    <row r="81" spans="2:28" ht="50.25" customHeight="1" thickBot="1" x14ac:dyDescent="0.25">
      <c r="B81" s="50"/>
      <c r="C81" s="174"/>
      <c r="D81" s="108" t="s">
        <v>9</v>
      </c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10"/>
      <c r="P81" s="52" t="str">
        <f>IF(P80=1,25,IF(P80=2,50,IF(P80=3,75,IF(P80=4,100,IF(P80=0,0,"")))))</f>
        <v/>
      </c>
      <c r="Q81" s="53" t="str">
        <f>IFERROR(Q80/4*100,"")</f>
        <v/>
      </c>
      <c r="R81" s="13">
        <v>1</v>
      </c>
      <c r="S81" s="123" t="s">
        <v>145</v>
      </c>
      <c r="T81" s="124"/>
      <c r="U81" s="124"/>
      <c r="V81" s="124"/>
      <c r="W81" s="124"/>
      <c r="X81" s="124"/>
      <c r="Y81" s="124"/>
      <c r="Z81" s="124"/>
      <c r="AA81" s="124"/>
      <c r="AB81" s="125"/>
    </row>
    <row r="82" spans="2:28" ht="24.95" customHeight="1" thickBot="1" x14ac:dyDescent="0.25">
      <c r="B82" s="51"/>
      <c r="C82" s="175"/>
      <c r="D82" s="108" t="s">
        <v>11</v>
      </c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10"/>
      <c r="P82" s="111" t="str">
        <f>IF(AND(P81="",Q81=""),"",IF(Q81="",P81*0.25,IF(P81="",Q81*0.75,(P81*0.25+Q81*0.75))))</f>
        <v/>
      </c>
      <c r="Q82" s="112"/>
      <c r="R82" s="13">
        <v>0</v>
      </c>
      <c r="S82" s="123" t="s">
        <v>146</v>
      </c>
      <c r="T82" s="124"/>
      <c r="U82" s="124"/>
      <c r="V82" s="124"/>
      <c r="W82" s="124"/>
      <c r="X82" s="124"/>
      <c r="Y82" s="124"/>
      <c r="Z82" s="124"/>
      <c r="AA82" s="124"/>
      <c r="AB82" s="125"/>
    </row>
    <row r="83" spans="2:28" ht="27" customHeight="1" thickBot="1" x14ac:dyDescent="0.25"/>
    <row r="84" spans="2:28" ht="20.100000000000001" customHeight="1" thickBot="1" x14ac:dyDescent="0.25">
      <c r="B84" s="120" t="s">
        <v>138</v>
      </c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2"/>
      <c r="O84" s="18"/>
      <c r="P84" s="113" t="s">
        <v>0</v>
      </c>
      <c r="Q84" s="114"/>
      <c r="R84" s="114"/>
      <c r="S84" s="114"/>
      <c r="T84" s="19" t="s">
        <v>1</v>
      </c>
      <c r="U84" s="19" t="s">
        <v>77</v>
      </c>
      <c r="V84" s="19" t="s">
        <v>76</v>
      </c>
      <c r="W84" s="20" t="s">
        <v>78</v>
      </c>
      <c r="X84" s="21"/>
      <c r="Y84" s="113" t="s">
        <v>79</v>
      </c>
      <c r="Z84" s="114"/>
      <c r="AA84" s="114" t="s">
        <v>78</v>
      </c>
      <c r="AB84" s="171"/>
    </row>
    <row r="85" spans="2:28" ht="20.100000000000001" customHeight="1" x14ac:dyDescent="0.2">
      <c r="B85" s="166" t="s">
        <v>106</v>
      </c>
      <c r="C85" s="167"/>
      <c r="D85" s="67"/>
      <c r="E85" s="68"/>
      <c r="F85" s="68"/>
      <c r="G85" s="68"/>
      <c r="H85" s="68"/>
      <c r="I85" s="69"/>
      <c r="J85" s="22" t="s">
        <v>111</v>
      </c>
      <c r="K85" s="87"/>
      <c r="L85" s="87"/>
      <c r="M85" s="87"/>
      <c r="N85" s="88"/>
      <c r="O85" s="18"/>
      <c r="P85" s="23">
        <v>4.0999999999999996</v>
      </c>
      <c r="Q85" s="115" t="s">
        <v>80</v>
      </c>
      <c r="R85" s="115"/>
      <c r="S85" s="115"/>
      <c r="T85" s="24" t="s">
        <v>17</v>
      </c>
      <c r="U85" s="24">
        <v>10</v>
      </c>
      <c r="V85" s="25" t="str">
        <f>P12</f>
        <v/>
      </c>
      <c r="W85" s="26" t="str">
        <f>IF(V85="","",V85*0.1)</f>
        <v/>
      </c>
      <c r="X85" s="21"/>
      <c r="Y85" s="21"/>
      <c r="Z85" s="21"/>
      <c r="AA85" s="21"/>
      <c r="AB85" s="21"/>
    </row>
    <row r="86" spans="2:28" ht="20.100000000000001" customHeight="1" x14ac:dyDescent="0.2">
      <c r="B86" s="103" t="s">
        <v>107</v>
      </c>
      <c r="C86" s="104"/>
      <c r="D86" s="64"/>
      <c r="E86" s="65"/>
      <c r="F86" s="65"/>
      <c r="G86" s="65"/>
      <c r="H86" s="65"/>
      <c r="I86" s="66"/>
      <c r="J86" s="27" t="s">
        <v>99</v>
      </c>
      <c r="K86" s="85"/>
      <c r="L86" s="85"/>
      <c r="M86" s="85"/>
      <c r="N86" s="86"/>
      <c r="O86" s="18"/>
      <c r="P86" s="106">
        <v>4.2</v>
      </c>
      <c r="Q86" s="147" t="s">
        <v>81</v>
      </c>
      <c r="R86" s="147"/>
      <c r="S86" s="147"/>
      <c r="T86" s="28" t="s">
        <v>23</v>
      </c>
      <c r="U86" s="28">
        <v>10</v>
      </c>
      <c r="V86" s="29" t="str">
        <f>P20</f>
        <v/>
      </c>
      <c r="W86" s="30" t="str">
        <f>IF(V86="","",V86*0.1)</f>
        <v/>
      </c>
      <c r="X86" s="21"/>
      <c r="Y86" s="105" t="s">
        <v>82</v>
      </c>
      <c r="Z86" s="105"/>
      <c r="AA86" s="28" t="s">
        <v>83</v>
      </c>
      <c r="AB86" s="43" t="str">
        <f>IF(AND(W93&lt;101,W93&gt;89.99),CHAR(252),"")</f>
        <v/>
      </c>
    </row>
    <row r="87" spans="2:28" ht="20.100000000000001" customHeight="1" x14ac:dyDescent="0.2">
      <c r="B87" s="103" t="s">
        <v>108</v>
      </c>
      <c r="C87" s="104"/>
      <c r="D87" s="64"/>
      <c r="E87" s="65"/>
      <c r="F87" s="65"/>
      <c r="G87" s="65"/>
      <c r="H87" s="65"/>
      <c r="I87" s="66"/>
      <c r="J87" s="27" t="s">
        <v>112</v>
      </c>
      <c r="K87" s="83"/>
      <c r="L87" s="83"/>
      <c r="M87" s="83"/>
      <c r="N87" s="84"/>
      <c r="O87" s="18"/>
      <c r="P87" s="107"/>
      <c r="Q87" s="147"/>
      <c r="R87" s="147"/>
      <c r="S87" s="147"/>
      <c r="T87" s="28" t="s">
        <v>30</v>
      </c>
      <c r="U87" s="28">
        <v>5</v>
      </c>
      <c r="V87" s="29" t="str">
        <f>P29</f>
        <v/>
      </c>
      <c r="W87" s="30" t="str">
        <f>IF(V87="","",V87*0.05)</f>
        <v/>
      </c>
      <c r="Y87" s="105" t="s">
        <v>84</v>
      </c>
      <c r="Z87" s="105"/>
      <c r="AA87" s="28" t="s">
        <v>92</v>
      </c>
      <c r="AB87" s="43" t="str">
        <f>IF(AND(W93&gt;79.99,W93&lt;90),CHAR(252),"")</f>
        <v/>
      </c>
    </row>
    <row r="88" spans="2:28" ht="26.25" customHeight="1" x14ac:dyDescent="0.2">
      <c r="B88" s="103" t="s">
        <v>102</v>
      </c>
      <c r="C88" s="104"/>
      <c r="D88" s="64"/>
      <c r="E88" s="65"/>
      <c r="F88" s="65"/>
      <c r="G88" s="66"/>
      <c r="H88" s="118"/>
      <c r="I88" s="119"/>
      <c r="J88" s="27" t="s">
        <v>113</v>
      </c>
      <c r="K88" s="81"/>
      <c r="L88" s="81"/>
      <c r="M88" s="81"/>
      <c r="N88" s="82"/>
      <c r="O88" s="18"/>
      <c r="P88" s="31">
        <v>4.3</v>
      </c>
      <c r="Q88" s="147" t="s">
        <v>85</v>
      </c>
      <c r="R88" s="147"/>
      <c r="S88" s="147"/>
      <c r="T88" s="28" t="s">
        <v>37</v>
      </c>
      <c r="U88" s="28">
        <v>15</v>
      </c>
      <c r="V88" s="29" t="str">
        <f>P39</f>
        <v/>
      </c>
      <c r="W88" s="30" t="str">
        <f>IF(V88="","",V88*0.15)</f>
        <v/>
      </c>
      <c r="Y88" s="105" t="s">
        <v>96</v>
      </c>
      <c r="Z88" s="105"/>
      <c r="AA88" s="28" t="s">
        <v>93</v>
      </c>
      <c r="AB88" s="43" t="str">
        <f>IF(AND(W93&gt;49.99,W93&lt;80),CHAR(252),"")</f>
        <v/>
      </c>
    </row>
    <row r="89" spans="2:28" ht="26.25" customHeight="1" x14ac:dyDescent="0.2">
      <c r="B89" s="158" t="s">
        <v>109</v>
      </c>
      <c r="C89" s="159"/>
      <c r="D89" s="64"/>
      <c r="E89" s="65"/>
      <c r="F89" s="65"/>
      <c r="G89" s="65"/>
      <c r="H89" s="65"/>
      <c r="I89" s="66"/>
      <c r="J89" s="27" t="s">
        <v>114</v>
      </c>
      <c r="K89" s="155"/>
      <c r="L89" s="156"/>
      <c r="M89" s="156"/>
      <c r="N89" s="157"/>
      <c r="O89" s="18"/>
      <c r="P89" s="106">
        <v>4.4000000000000004</v>
      </c>
      <c r="Q89" s="160" t="s">
        <v>86</v>
      </c>
      <c r="R89" s="161"/>
      <c r="S89" s="162"/>
      <c r="T89" s="28" t="s">
        <v>43</v>
      </c>
      <c r="U89" s="28">
        <v>25</v>
      </c>
      <c r="V89" s="29" t="str">
        <f>P51</f>
        <v/>
      </c>
      <c r="W89" s="30" t="str">
        <f>IF(V89="","",V89*0.25)</f>
        <v/>
      </c>
      <c r="Y89" s="105" t="s">
        <v>87</v>
      </c>
      <c r="Z89" s="105"/>
      <c r="AA89" s="28" t="s">
        <v>94</v>
      </c>
      <c r="AB89" s="43" t="str">
        <f>IF(AND(W93&gt;19.99,W93&lt;50),CHAR(252),"")</f>
        <v/>
      </c>
    </row>
    <row r="90" spans="2:28" ht="20.100000000000001" customHeight="1" x14ac:dyDescent="0.2">
      <c r="B90" s="95" t="s">
        <v>110</v>
      </c>
      <c r="C90" s="96"/>
      <c r="D90" s="70"/>
      <c r="E90" s="71"/>
      <c r="F90" s="71"/>
      <c r="G90" s="71"/>
      <c r="H90" s="71"/>
      <c r="I90" s="72"/>
      <c r="J90" s="153" t="s">
        <v>115</v>
      </c>
      <c r="K90" s="79"/>
      <c r="L90" s="89" t="s">
        <v>117</v>
      </c>
      <c r="M90" s="93"/>
      <c r="N90" s="91" t="s">
        <v>118</v>
      </c>
      <c r="O90" s="18"/>
      <c r="P90" s="107"/>
      <c r="Q90" s="163"/>
      <c r="R90" s="164"/>
      <c r="S90" s="165"/>
      <c r="T90" s="28" t="s">
        <v>50</v>
      </c>
      <c r="U90" s="28">
        <v>5</v>
      </c>
      <c r="V90" s="29" t="str">
        <f>P60</f>
        <v/>
      </c>
      <c r="W90" s="30" t="str">
        <f>IF(V90="","",V90*0.05)</f>
        <v/>
      </c>
      <c r="Y90" s="105" t="s">
        <v>88</v>
      </c>
      <c r="Z90" s="105"/>
      <c r="AA90" s="28" t="s">
        <v>95</v>
      </c>
      <c r="AB90" s="43" t="str">
        <f>IF(W93&lt;20,CHAR(252),"")</f>
        <v/>
      </c>
    </row>
    <row r="91" spans="2:28" ht="21" customHeight="1" thickBot="1" x14ac:dyDescent="0.25">
      <c r="B91" s="54"/>
      <c r="C91" s="55"/>
      <c r="D91" s="73"/>
      <c r="E91" s="74"/>
      <c r="F91" s="74"/>
      <c r="G91" s="74"/>
      <c r="H91" s="74"/>
      <c r="I91" s="75"/>
      <c r="J91" s="154"/>
      <c r="K91" s="80"/>
      <c r="L91" s="90"/>
      <c r="M91" s="94"/>
      <c r="N91" s="92"/>
      <c r="O91" s="18"/>
      <c r="P91" s="31">
        <v>4.5</v>
      </c>
      <c r="Q91" s="147" t="s">
        <v>89</v>
      </c>
      <c r="R91" s="147"/>
      <c r="S91" s="147"/>
      <c r="T91" s="28" t="s">
        <v>58</v>
      </c>
      <c r="U91" s="28">
        <v>10</v>
      </c>
      <c r="V91" s="29" t="str">
        <f>P70</f>
        <v/>
      </c>
      <c r="W91" s="30" t="str">
        <f>IF(V91="","",V91*0.1)</f>
        <v/>
      </c>
      <c r="Y91" s="32"/>
      <c r="Z91" s="32"/>
      <c r="AA91" s="32"/>
      <c r="AB91" s="33"/>
    </row>
    <row r="92" spans="2:28" ht="20.100000000000001" customHeight="1" thickBot="1" x14ac:dyDescent="0.25">
      <c r="B92" s="34"/>
      <c r="C92" s="34"/>
      <c r="D92" s="34"/>
      <c r="E92" s="34"/>
      <c r="F92" s="34"/>
      <c r="G92" s="34"/>
      <c r="H92" s="34"/>
      <c r="I92" s="34"/>
      <c r="J92" s="34"/>
      <c r="M92" s="35"/>
      <c r="N92" s="35"/>
      <c r="O92" s="18"/>
      <c r="P92" s="31">
        <v>4.5999999999999996</v>
      </c>
      <c r="Q92" s="147" t="s">
        <v>90</v>
      </c>
      <c r="R92" s="147"/>
      <c r="S92" s="147"/>
      <c r="T92" s="28" t="s">
        <v>68</v>
      </c>
      <c r="U92" s="28">
        <v>20</v>
      </c>
      <c r="V92" s="29" t="str">
        <f>P82</f>
        <v/>
      </c>
      <c r="W92" s="30" t="str">
        <f>IF(V92="","",V92*0.2)</f>
        <v/>
      </c>
      <c r="Y92" s="32" t="str">
        <f>IF(AND(W93&gt;79.99,W93&lt;89.99),CHAR(252),"")</f>
        <v/>
      </c>
      <c r="Z92" s="32"/>
      <c r="AA92" s="32"/>
      <c r="AB92" s="33"/>
    </row>
    <row r="93" spans="2:28" ht="20.100000000000001" customHeight="1" thickBot="1" x14ac:dyDescent="0.25">
      <c r="B93" s="151" t="s">
        <v>100</v>
      </c>
      <c r="C93" s="152"/>
      <c r="D93" s="58"/>
      <c r="E93" s="59"/>
      <c r="F93" s="59"/>
      <c r="G93" s="59"/>
      <c r="H93" s="59"/>
      <c r="I93" s="60"/>
      <c r="J93" s="22" t="s">
        <v>97</v>
      </c>
      <c r="K93" s="100"/>
      <c r="L93" s="101"/>
      <c r="M93" s="101"/>
      <c r="N93" s="102"/>
      <c r="O93" s="36"/>
      <c r="P93" s="150" t="s">
        <v>91</v>
      </c>
      <c r="Q93" s="90"/>
      <c r="R93" s="90"/>
      <c r="S93" s="90"/>
      <c r="T93" s="90"/>
      <c r="U93" s="90"/>
      <c r="V93" s="90"/>
      <c r="W93" s="37" t="str">
        <f>IF(AND(W85="",W86="",W87="",W88="",W89="",W90="",W91="",W92=""),"",SUM(W85:W92))</f>
        <v/>
      </c>
    </row>
    <row r="94" spans="2:28" ht="20.100000000000001" customHeight="1" x14ac:dyDescent="0.2">
      <c r="B94" s="95" t="s">
        <v>98</v>
      </c>
      <c r="C94" s="96"/>
      <c r="D94" s="76"/>
      <c r="E94" s="77"/>
      <c r="F94" s="77"/>
      <c r="G94" s="77"/>
      <c r="H94" s="77"/>
      <c r="I94" s="78"/>
      <c r="J94" s="38" t="s">
        <v>101</v>
      </c>
      <c r="K94" s="97"/>
      <c r="L94" s="98"/>
      <c r="M94" s="98"/>
      <c r="N94" s="99"/>
      <c r="O94" s="35"/>
    </row>
    <row r="95" spans="2:28" ht="20.100000000000001" customHeight="1" thickBot="1" x14ac:dyDescent="0.25">
      <c r="B95" s="54" t="s">
        <v>116</v>
      </c>
      <c r="C95" s="55"/>
      <c r="D95" s="39"/>
      <c r="E95" s="40"/>
      <c r="F95" s="40"/>
      <c r="G95" s="40"/>
      <c r="H95" s="40"/>
      <c r="I95" s="40"/>
      <c r="J95" s="40"/>
      <c r="K95" s="40"/>
      <c r="L95" s="40"/>
      <c r="M95" s="40"/>
      <c r="N95" s="41"/>
      <c r="O95" s="35"/>
      <c r="P95" s="21"/>
    </row>
    <row r="96" spans="2:28" ht="20.100000000000001" customHeight="1" thickBot="1" x14ac:dyDescent="0.25">
      <c r="B96" s="148"/>
      <c r="C96" s="148"/>
      <c r="D96" s="35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</row>
    <row r="97" spans="2:16" ht="19.5" customHeight="1" thickBot="1" x14ac:dyDescent="0.25">
      <c r="B97" s="56" t="s">
        <v>137</v>
      </c>
      <c r="C97" s="57"/>
      <c r="D97" s="57"/>
      <c r="E97" s="58"/>
      <c r="F97" s="59"/>
      <c r="G97" s="59"/>
      <c r="H97" s="59"/>
      <c r="I97" s="60"/>
      <c r="J97" s="42" t="s">
        <v>102</v>
      </c>
      <c r="K97" s="116"/>
      <c r="L97" s="116"/>
      <c r="M97" s="116"/>
      <c r="N97" s="117"/>
    </row>
    <row r="98" spans="2:16" ht="19.5" customHeight="1" thickBot="1" x14ac:dyDescent="0.25">
      <c r="B98" s="54" t="s">
        <v>136</v>
      </c>
      <c r="C98" s="55"/>
      <c r="D98" s="55"/>
      <c r="E98" s="61"/>
      <c r="F98" s="62"/>
      <c r="G98" s="62"/>
      <c r="H98" s="62"/>
      <c r="I98" s="62"/>
      <c r="J98" s="62"/>
      <c r="K98" s="62"/>
      <c r="L98" s="62"/>
      <c r="M98" s="62"/>
      <c r="N98" s="63"/>
      <c r="P98" s="35"/>
    </row>
    <row r="99" spans="2:16" ht="30" customHeight="1" x14ac:dyDescent="0.2">
      <c r="P99" s="36"/>
    </row>
    <row r="100" spans="2:16" ht="30" hidden="1" customHeight="1" x14ac:dyDescent="0.2">
      <c r="P100" s="36"/>
    </row>
    <row r="101" spans="2:16" ht="30" hidden="1" customHeight="1" x14ac:dyDescent="0.2">
      <c r="P101" s="36"/>
    </row>
    <row r="102" spans="2:16" ht="30" hidden="1" customHeight="1" x14ac:dyDescent="0.2">
      <c r="P102" s="36"/>
    </row>
    <row r="103" spans="2:16" ht="30" hidden="1" customHeight="1" x14ac:dyDescent="0.2">
      <c r="P103" s="36"/>
    </row>
    <row r="104" spans="2:16" ht="30" hidden="1" customHeight="1" x14ac:dyDescent="0.2">
      <c r="P104" s="36"/>
    </row>
  </sheetData>
  <sheetProtection password="CC25" sheet="1" objects="1" scenarios="1" formatColumns="0" formatRows="0"/>
  <mergeCells count="238">
    <mergeCell ref="D4:O4"/>
    <mergeCell ref="P4:Q4"/>
    <mergeCell ref="C5:C12"/>
    <mergeCell ref="D5:O5"/>
    <mergeCell ref="R5:R8"/>
    <mergeCell ref="D6:O6"/>
    <mergeCell ref="D10:O10"/>
    <mergeCell ref="D11:O11"/>
    <mergeCell ref="D12:O12"/>
    <mergeCell ref="P12:Q12"/>
    <mergeCell ref="D7:O7"/>
    <mergeCell ref="D8:O8"/>
    <mergeCell ref="D9:O9"/>
    <mergeCell ref="R4:AB4"/>
    <mergeCell ref="S5:AB5"/>
    <mergeCell ref="S6:AB6"/>
    <mergeCell ref="S7:AB7"/>
    <mergeCell ref="S9:AB9"/>
    <mergeCell ref="S8:AB8"/>
    <mergeCell ref="S10:AB10"/>
    <mergeCell ref="S11:AB11"/>
    <mergeCell ref="S12:AB12"/>
    <mergeCell ref="D17:O17"/>
    <mergeCell ref="D18:O18"/>
    <mergeCell ref="D19:O19"/>
    <mergeCell ref="C13:C20"/>
    <mergeCell ref="D13:O13"/>
    <mergeCell ref="R13:R16"/>
    <mergeCell ref="D14:O14"/>
    <mergeCell ref="D15:O15"/>
    <mergeCell ref="D16:O16"/>
    <mergeCell ref="D20:O20"/>
    <mergeCell ref="P20:Q20"/>
    <mergeCell ref="C21:C29"/>
    <mergeCell ref="D21:O21"/>
    <mergeCell ref="R21:R25"/>
    <mergeCell ref="D22:O22"/>
    <mergeCell ref="D23:O23"/>
    <mergeCell ref="D27:O27"/>
    <mergeCell ref="D28:O28"/>
    <mergeCell ref="D29:O29"/>
    <mergeCell ref="P29:Q29"/>
    <mergeCell ref="D24:O24"/>
    <mergeCell ref="D25:O25"/>
    <mergeCell ref="D26:O26"/>
    <mergeCell ref="D43:O43"/>
    <mergeCell ref="C30:C39"/>
    <mergeCell ref="D30:O30"/>
    <mergeCell ref="R30:R35"/>
    <mergeCell ref="D31:O31"/>
    <mergeCell ref="D32:O32"/>
    <mergeCell ref="D33:O33"/>
    <mergeCell ref="D37:O37"/>
    <mergeCell ref="D38:O38"/>
    <mergeCell ref="D39:O39"/>
    <mergeCell ref="P39:Q39"/>
    <mergeCell ref="D34:O34"/>
    <mergeCell ref="D35:O35"/>
    <mergeCell ref="D36:O36"/>
    <mergeCell ref="D50:O50"/>
    <mergeCell ref="D51:O51"/>
    <mergeCell ref="P51:Q51"/>
    <mergeCell ref="C52:C60"/>
    <mergeCell ref="D52:O52"/>
    <mergeCell ref="R52:R56"/>
    <mergeCell ref="D53:O53"/>
    <mergeCell ref="C40:C51"/>
    <mergeCell ref="D40:O40"/>
    <mergeCell ref="D57:O57"/>
    <mergeCell ref="D58:O58"/>
    <mergeCell ref="D59:O59"/>
    <mergeCell ref="D54:O54"/>
    <mergeCell ref="D55:O55"/>
    <mergeCell ref="D56:O56"/>
    <mergeCell ref="D47:O47"/>
    <mergeCell ref="D48:O48"/>
    <mergeCell ref="D49:O49"/>
    <mergeCell ref="D44:O44"/>
    <mergeCell ref="D45:O45"/>
    <mergeCell ref="D46:O46"/>
    <mergeCell ref="R40:R47"/>
    <mergeCell ref="D41:O41"/>
    <mergeCell ref="D42:O42"/>
    <mergeCell ref="S38:AB38"/>
    <mergeCell ref="S37:AB37"/>
    <mergeCell ref="S36:AB36"/>
    <mergeCell ref="S47:AB47"/>
    <mergeCell ref="AA84:AB84"/>
    <mergeCell ref="S79:AB79"/>
    <mergeCell ref="D60:O60"/>
    <mergeCell ref="P60:Q60"/>
    <mergeCell ref="C61:C70"/>
    <mergeCell ref="D61:O61"/>
    <mergeCell ref="R61:R66"/>
    <mergeCell ref="D62:O62"/>
    <mergeCell ref="D63:O63"/>
    <mergeCell ref="D67:O67"/>
    <mergeCell ref="D68:O68"/>
    <mergeCell ref="D69:O69"/>
    <mergeCell ref="D64:O64"/>
    <mergeCell ref="D65:O65"/>
    <mergeCell ref="D66:O66"/>
    <mergeCell ref="S80:AB80"/>
    <mergeCell ref="D70:O70"/>
    <mergeCell ref="P70:Q70"/>
    <mergeCell ref="C71:C82"/>
    <mergeCell ref="D71:O71"/>
    <mergeCell ref="S16:AB16"/>
    <mergeCell ref="S15:AB15"/>
    <mergeCell ref="S14:AB14"/>
    <mergeCell ref="S27:AB27"/>
    <mergeCell ref="S26:AB26"/>
    <mergeCell ref="S35:AB35"/>
    <mergeCell ref="S34:AB34"/>
    <mergeCell ref="S33:AB33"/>
    <mergeCell ref="S32:AB32"/>
    <mergeCell ref="S31:AB31"/>
    <mergeCell ref="S30:AB30"/>
    <mergeCell ref="S25:AB25"/>
    <mergeCell ref="S24:AB24"/>
    <mergeCell ref="S23:AB23"/>
    <mergeCell ref="S18:AB18"/>
    <mergeCell ref="S17:AB17"/>
    <mergeCell ref="S13:AB13"/>
    <mergeCell ref="S20:AB20"/>
    <mergeCell ref="S19:AB19"/>
    <mergeCell ref="Q86:S87"/>
    <mergeCell ref="S22:AB22"/>
    <mergeCell ref="B96:C96"/>
    <mergeCell ref="E96:O96"/>
    <mergeCell ref="P93:V93"/>
    <mergeCell ref="B94:C94"/>
    <mergeCell ref="B95:C95"/>
    <mergeCell ref="Q92:S92"/>
    <mergeCell ref="Q91:S91"/>
    <mergeCell ref="B93:C93"/>
    <mergeCell ref="J90:J91"/>
    <mergeCell ref="K89:N89"/>
    <mergeCell ref="B89:C89"/>
    <mergeCell ref="P89:P90"/>
    <mergeCell ref="Q89:S90"/>
    <mergeCell ref="Q88:S88"/>
    <mergeCell ref="B85:C85"/>
    <mergeCell ref="D80:O80"/>
    <mergeCell ref="S21:AB21"/>
    <mergeCell ref="S29:AB29"/>
    <mergeCell ref="S28:AB28"/>
    <mergeCell ref="S46:AB46"/>
    <mergeCell ref="S45:AB45"/>
    <mergeCell ref="S44:AB44"/>
    <mergeCell ref="S43:AB43"/>
    <mergeCell ref="S42:AB42"/>
    <mergeCell ref="S41:AB41"/>
    <mergeCell ref="S40:AB40"/>
    <mergeCell ref="S39:AB39"/>
    <mergeCell ref="S51:AB51"/>
    <mergeCell ref="S50:AB50"/>
    <mergeCell ref="S49:AB49"/>
    <mergeCell ref="S48:AB48"/>
    <mergeCell ref="S56:AB56"/>
    <mergeCell ref="S55:AB55"/>
    <mergeCell ref="S54:AB54"/>
    <mergeCell ref="S53:AB53"/>
    <mergeCell ref="S52:AB52"/>
    <mergeCell ref="S60:AB60"/>
    <mergeCell ref="S59:AB59"/>
    <mergeCell ref="S58:AB58"/>
    <mergeCell ref="S57:AB57"/>
    <mergeCell ref="S64:AB64"/>
    <mergeCell ref="S63:AB63"/>
    <mergeCell ref="S62:AB62"/>
    <mergeCell ref="S61:AB61"/>
    <mergeCell ref="S67:AB67"/>
    <mergeCell ref="S78:AB78"/>
    <mergeCell ref="S77:AB77"/>
    <mergeCell ref="S76:AB76"/>
    <mergeCell ref="S75:AB75"/>
    <mergeCell ref="S74:AB74"/>
    <mergeCell ref="S73:AB73"/>
    <mergeCell ref="S72:AB72"/>
    <mergeCell ref="S71:AB71"/>
    <mergeCell ref="S70:AB70"/>
    <mergeCell ref="B86:C86"/>
    <mergeCell ref="B87:C87"/>
    <mergeCell ref="B84:N84"/>
    <mergeCell ref="Y84:Z84"/>
    <mergeCell ref="S82:AB82"/>
    <mergeCell ref="S81:AB81"/>
    <mergeCell ref="S66:AB66"/>
    <mergeCell ref="S65:AB65"/>
    <mergeCell ref="D78:O78"/>
    <mergeCell ref="D79:O79"/>
    <mergeCell ref="D74:O74"/>
    <mergeCell ref="D75:O75"/>
    <mergeCell ref="D76:O76"/>
    <mergeCell ref="R71:R78"/>
    <mergeCell ref="D72:O72"/>
    <mergeCell ref="D73:O73"/>
    <mergeCell ref="D77:O77"/>
    <mergeCell ref="S69:AB69"/>
    <mergeCell ref="S68:AB68"/>
    <mergeCell ref="Y86:Z86"/>
    <mergeCell ref="Y87:Z87"/>
    <mergeCell ref="Y89:Z89"/>
    <mergeCell ref="Y90:Z90"/>
    <mergeCell ref="P86:P87"/>
    <mergeCell ref="D81:O81"/>
    <mergeCell ref="D82:O82"/>
    <mergeCell ref="P82:Q82"/>
    <mergeCell ref="P84:S84"/>
    <mergeCell ref="Q85:S85"/>
    <mergeCell ref="K97:N97"/>
    <mergeCell ref="H88:I88"/>
    <mergeCell ref="Y88:Z88"/>
    <mergeCell ref="B98:D98"/>
    <mergeCell ref="B97:D97"/>
    <mergeCell ref="E97:I97"/>
    <mergeCell ref="E98:N98"/>
    <mergeCell ref="D87:I87"/>
    <mergeCell ref="D86:I86"/>
    <mergeCell ref="D85:I85"/>
    <mergeCell ref="D90:I91"/>
    <mergeCell ref="D89:I89"/>
    <mergeCell ref="D94:I94"/>
    <mergeCell ref="D93:I93"/>
    <mergeCell ref="D88:G88"/>
    <mergeCell ref="K90:K91"/>
    <mergeCell ref="K88:N88"/>
    <mergeCell ref="K87:N87"/>
    <mergeCell ref="K86:N86"/>
    <mergeCell ref="K85:N85"/>
    <mergeCell ref="L90:L91"/>
    <mergeCell ref="N90:N91"/>
    <mergeCell ref="M90:M91"/>
    <mergeCell ref="B90:C91"/>
    <mergeCell ref="K94:N94"/>
    <mergeCell ref="K93:N93"/>
    <mergeCell ref="B88:C88"/>
  </mergeCells>
  <conditionalFormatting sqref="Q6">
    <cfRule type="expression" dxfId="47" priority="51">
      <formula>$P$6=0</formula>
    </cfRule>
  </conditionalFormatting>
  <conditionalFormatting sqref="Q7">
    <cfRule type="expression" dxfId="46" priority="50">
      <formula>$P$7=0</formula>
    </cfRule>
  </conditionalFormatting>
  <conditionalFormatting sqref="Q8">
    <cfRule type="expression" dxfId="45" priority="49">
      <formula>$P$8=0</formula>
    </cfRule>
  </conditionalFormatting>
  <conditionalFormatting sqref="Q14">
    <cfRule type="expression" dxfId="44" priority="48">
      <formula>$P$14=0</formula>
    </cfRule>
  </conditionalFormatting>
  <conditionalFormatting sqref="Q15">
    <cfRule type="expression" dxfId="43" priority="47">
      <formula>$P$15=0</formula>
    </cfRule>
  </conditionalFormatting>
  <conditionalFormatting sqref="Q16">
    <cfRule type="expression" dxfId="42" priority="46">
      <formula>$P$16=0</formula>
    </cfRule>
  </conditionalFormatting>
  <conditionalFormatting sqref="Q22">
    <cfRule type="expression" dxfId="41" priority="45">
      <formula>$P$22=0</formula>
    </cfRule>
  </conditionalFormatting>
  <conditionalFormatting sqref="Q31">
    <cfRule type="expression" dxfId="40" priority="44">
      <formula>$P$31=0</formula>
    </cfRule>
  </conditionalFormatting>
  <conditionalFormatting sqref="Q32">
    <cfRule type="expression" dxfId="39" priority="43">
      <formula>$P$32=0</formula>
    </cfRule>
  </conditionalFormatting>
  <conditionalFormatting sqref="Q33">
    <cfRule type="expression" dxfId="38" priority="42">
      <formula>$P$33=0</formula>
    </cfRule>
  </conditionalFormatting>
  <conditionalFormatting sqref="Q41">
    <cfRule type="expression" dxfId="37" priority="40">
      <formula>$P$41=0</formula>
    </cfRule>
  </conditionalFormatting>
  <conditionalFormatting sqref="Q42">
    <cfRule type="expression" dxfId="36" priority="39">
      <formula>$P$42=0</formula>
    </cfRule>
  </conditionalFormatting>
  <conditionalFormatting sqref="Q43">
    <cfRule type="expression" dxfId="35" priority="38">
      <formula>$P$43=0</formula>
    </cfRule>
  </conditionalFormatting>
  <conditionalFormatting sqref="Q44">
    <cfRule type="expression" dxfId="34" priority="37">
      <formula>$P$44=0</formula>
    </cfRule>
  </conditionalFormatting>
  <conditionalFormatting sqref="Q45">
    <cfRule type="expression" dxfId="33" priority="36">
      <formula>$P$45=0</formula>
    </cfRule>
  </conditionalFormatting>
  <conditionalFormatting sqref="Q53">
    <cfRule type="expression" dxfId="32" priority="35">
      <formula>$P$53=0</formula>
    </cfRule>
  </conditionalFormatting>
  <conditionalFormatting sqref="Q54">
    <cfRule type="expression" dxfId="31" priority="34">
      <formula>$P$54=0</formula>
    </cfRule>
  </conditionalFormatting>
  <conditionalFormatting sqref="Q55">
    <cfRule type="expression" dxfId="30" priority="33">
      <formula>$P$55=0</formula>
    </cfRule>
  </conditionalFormatting>
  <conditionalFormatting sqref="Q56">
    <cfRule type="expression" dxfId="29" priority="32">
      <formula>$P$56=0</formula>
    </cfRule>
  </conditionalFormatting>
  <conditionalFormatting sqref="Q62">
    <cfRule type="expression" dxfId="28" priority="31">
      <formula>$P$62=0</formula>
    </cfRule>
  </conditionalFormatting>
  <conditionalFormatting sqref="Q63">
    <cfRule type="expression" dxfId="27" priority="30">
      <formula>$P$63=0</formula>
    </cfRule>
  </conditionalFormatting>
  <conditionalFormatting sqref="Q64">
    <cfRule type="expression" dxfId="26" priority="29">
      <formula>$P$64=0</formula>
    </cfRule>
  </conditionalFormatting>
  <conditionalFormatting sqref="Q72">
    <cfRule type="expression" dxfId="25" priority="28">
      <formula>$P$72=0</formula>
    </cfRule>
  </conditionalFormatting>
  <conditionalFormatting sqref="Q73">
    <cfRule type="expression" dxfId="24" priority="27">
      <formula>$P$73=0</formula>
    </cfRule>
  </conditionalFormatting>
  <conditionalFormatting sqref="Q74">
    <cfRule type="expression" dxfId="23" priority="26">
      <formula>$P$74=0</formula>
    </cfRule>
  </conditionalFormatting>
  <conditionalFormatting sqref="Q75">
    <cfRule type="expression" dxfId="22" priority="25">
      <formula>$P$75=0</formula>
    </cfRule>
  </conditionalFormatting>
  <conditionalFormatting sqref="Q76">
    <cfRule type="expression" dxfId="21" priority="24">
      <formula>$P$76=0</formula>
    </cfRule>
  </conditionalFormatting>
  <conditionalFormatting sqref="Q23">
    <cfRule type="expression" dxfId="20" priority="23">
      <formula>$P$23=0</formula>
    </cfRule>
  </conditionalFormatting>
  <conditionalFormatting sqref="Q24">
    <cfRule type="expression" dxfId="19" priority="22">
      <formula>$P$24=0</formula>
    </cfRule>
  </conditionalFormatting>
  <conditionalFormatting sqref="Q25">
    <cfRule type="expression" dxfId="18" priority="21">
      <formula>$P$25=0</formula>
    </cfRule>
  </conditionalFormatting>
  <conditionalFormatting sqref="Q77">
    <cfRule type="expression" dxfId="17" priority="20">
      <formula>$P$77=0</formula>
    </cfRule>
  </conditionalFormatting>
  <conditionalFormatting sqref="Q78">
    <cfRule type="expression" dxfId="16" priority="19">
      <formula>$P$78=0</formula>
    </cfRule>
  </conditionalFormatting>
  <conditionalFormatting sqref="Q65">
    <cfRule type="expression" dxfId="15" priority="18">
      <formula>$P$65=0</formula>
    </cfRule>
  </conditionalFormatting>
  <conditionalFormatting sqref="Q66">
    <cfRule type="expression" dxfId="14" priority="17">
      <formula>$P$66=0</formula>
    </cfRule>
  </conditionalFormatting>
  <conditionalFormatting sqref="Q46">
    <cfRule type="expression" dxfId="13" priority="16">
      <formula>$P$46=0</formula>
    </cfRule>
  </conditionalFormatting>
  <conditionalFormatting sqref="Q47">
    <cfRule type="expression" dxfId="12" priority="15">
      <formula>$P$47=0</formula>
    </cfRule>
  </conditionalFormatting>
  <conditionalFormatting sqref="J87">
    <cfRule type="expression" dxfId="11" priority="13">
      <formula>$D$87="Lain-lain (Nyatakan)"</formula>
    </cfRule>
    <cfRule type="expression" dxfId="10" priority="14">
      <formula>$D$87="Guru Cemerlang Gred"</formula>
    </cfRule>
  </conditionalFormatting>
  <conditionalFormatting sqref="J88">
    <cfRule type="expression" dxfId="9" priority="11">
      <formula>$D$87="Lain-lain (Nyatakan)"</formula>
    </cfRule>
    <cfRule type="expression" dxfId="8" priority="12">
      <formula>$D$87="Guru Cemerlang Gred"</formula>
    </cfRule>
  </conditionalFormatting>
  <conditionalFormatting sqref="H88:I88">
    <cfRule type="expression" dxfId="7" priority="10">
      <formula>$D$88="Lain-lain (nyatakan)"</formula>
    </cfRule>
  </conditionalFormatting>
  <conditionalFormatting sqref="Q35">
    <cfRule type="expression" dxfId="6" priority="8">
      <formula>$P$35=0</formula>
    </cfRule>
  </conditionalFormatting>
  <conditionalFormatting sqref="Q34">
    <cfRule type="expression" dxfId="5" priority="7">
      <formula>$P$34=0</formula>
    </cfRule>
  </conditionalFormatting>
  <conditionalFormatting sqref="AB87">
    <cfRule type="expression" dxfId="4" priority="5">
      <formula>$P$65="SM"</formula>
    </cfRule>
  </conditionalFormatting>
  <conditionalFormatting sqref="AB88">
    <cfRule type="expression" dxfId="3" priority="4">
      <formula>$P$65="SM"</formula>
    </cfRule>
  </conditionalFormatting>
  <conditionalFormatting sqref="AB89">
    <cfRule type="expression" dxfId="2" priority="3">
      <formula>$P$65="SM"</formula>
    </cfRule>
  </conditionalFormatting>
  <conditionalFormatting sqref="AB90">
    <cfRule type="expression" dxfId="1" priority="2">
      <formula>$P$65="SM"</formula>
    </cfRule>
  </conditionalFormatting>
  <conditionalFormatting sqref="AB86">
    <cfRule type="expression" dxfId="0" priority="1">
      <formula>$P$65="SM"</formula>
    </cfRule>
  </conditionalFormatting>
  <dataValidations count="9">
    <dataValidation type="list" allowBlank="1" showInputMessage="1" showErrorMessage="1" sqref="Q6:Q8 Q14:Q16 Q22:Q25 Q31:Q35 Q62:Q66 Q53:Q56 Q41:Q47 Q72:Q78">
      <formula1>"0,1,2,3,4"</formula1>
    </dataValidation>
    <dataValidation type="list" allowBlank="1" showInputMessage="1" showErrorMessage="1" sqref="P6:P8 P14:P16 P22:P25 P31:P35 P41:P47 P53:P56 P62:P66 P72:P78">
      <formula1>"0,1"</formula1>
    </dataValidation>
    <dataValidation type="textLength" operator="lessThan" allowBlank="1" showInputMessage="1" showErrorMessage="1" sqref="K85">
      <formula1>13</formula1>
    </dataValidation>
    <dataValidation type="list" allowBlank="1" showInputMessage="1" showErrorMessage="1" sqref="D87">
      <formula1>"Lelaki,Perempuan"</formula1>
    </dataValidation>
    <dataValidation type="list" allowBlank="1" showInputMessage="1" showErrorMessage="1" sqref="K87:N87">
      <formula1>"Melayu/Bumiputera,Cina,India,Lain-lain"</formula1>
    </dataValidation>
    <dataValidation type="list" allowBlank="1" showInputMessage="1" showErrorMessage="1" sqref="K89:N89">
      <formula1>"Sijil Perguruan Malaysia, Diploma Perguruan Malaysia,Diploma Pendidikan,Kursus Perguruan Lepasan Ijazah (KPLI),Kursus Perguruan Lepasan Diploma (KPLD),Sarjana Muda Dengan Pendidikan"</formula1>
    </dataValidation>
    <dataValidation type="list" allowBlank="1" showInputMessage="1" showErrorMessage="1" sqref="D89">
      <formula1>"Sijil Rendah Pelajaran/LCE/PMR,Sijil Kemahiran Malaysia (SKM), SPM/MCE/SC,STPM/HSC/STAM/Diploma,Diploma dengan Pendidikan,Sarjana Muda,Sarjana, Doktor Falsafah (PhD)"</formula1>
    </dataValidation>
    <dataValidation type="list" allowBlank="1" showInputMessage="1" showErrorMessage="1" sqref="D88:G88">
      <formula1>"Pengetua Cemerlang/Guru Besar Cemerlang, Pengetua/Guru Besar,Penolong Kanan,Guru Kanan Mata Pelajaran,Ketua Panitia Mata Pelajaran,Guru Pemulihan/Pendidikan Khas,Guru Cemerlang,Guru Mata Pelajaran,Guru Prasekolah,Lain-lain (nyatakan)"</formula1>
    </dataValidation>
    <dataValidation type="textLength" operator="lessThan" allowBlank="1" showInputMessage="1" showErrorMessage="1" errorTitle="PERINGATAN" error="12 digit no KP sahaja" sqref="K86:N86">
      <formula1>13</formula1>
    </dataValidation>
  </dataValidations>
  <pageMargins left="0.7" right="0.7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3"/>
  <sheetViews>
    <sheetView workbookViewId="0">
      <selection activeCell="I7" sqref="I7"/>
    </sheetView>
  </sheetViews>
  <sheetFormatPr defaultRowHeight="15" x14ac:dyDescent="0.25"/>
  <cols>
    <col min="3" max="3" width="11.42578125" customWidth="1"/>
    <col min="4" max="4" width="17.85546875" customWidth="1"/>
    <col min="14" max="14" width="12.42578125" customWidth="1"/>
  </cols>
  <sheetData>
    <row r="2" spans="3:14" ht="30" x14ac:dyDescent="0.25">
      <c r="C2" s="44" t="s">
        <v>97</v>
      </c>
      <c r="D2" s="44" t="s">
        <v>139</v>
      </c>
      <c r="E2" s="44" t="s">
        <v>98</v>
      </c>
      <c r="F2" s="44" t="s">
        <v>17</v>
      </c>
      <c r="G2" s="44" t="s">
        <v>23</v>
      </c>
      <c r="H2" s="44" t="s">
        <v>30</v>
      </c>
      <c r="I2" s="44" t="s">
        <v>37</v>
      </c>
      <c r="J2" s="44" t="s">
        <v>43</v>
      </c>
      <c r="K2" s="44" t="s">
        <v>50</v>
      </c>
      <c r="L2" s="44" t="s">
        <v>58</v>
      </c>
      <c r="M2" s="44" t="s">
        <v>68</v>
      </c>
      <c r="N2" s="44" t="s">
        <v>140</v>
      </c>
    </row>
    <row r="3" spans="3:14" x14ac:dyDescent="0.25">
      <c r="C3" s="45" t="str">
        <f>IF(PdPc!K93="","",PdPc!K93)</f>
        <v/>
      </c>
      <c r="D3" s="46">
        <f>PdPc!D93</f>
        <v>0</v>
      </c>
      <c r="E3" s="46">
        <f>PdPc!D94</f>
        <v>0</v>
      </c>
      <c r="F3" s="47" t="str">
        <f>PdPc!W85</f>
        <v/>
      </c>
      <c r="G3" s="47" t="str">
        <f>PdPc!W86</f>
        <v/>
      </c>
      <c r="H3" s="47" t="str">
        <f>PdPc!W87</f>
        <v/>
      </c>
      <c r="I3" s="47" t="str">
        <f>PdPc!W88</f>
        <v/>
      </c>
      <c r="J3" s="47" t="str">
        <f>PdPc!W89</f>
        <v/>
      </c>
      <c r="K3" s="47" t="str">
        <f>PdPc!W90</f>
        <v/>
      </c>
      <c r="L3" s="47" t="str">
        <f>PdPc!W91</f>
        <v/>
      </c>
      <c r="M3" s="47" t="str">
        <f>PdPc!W92</f>
        <v/>
      </c>
      <c r="N3" s="47" t="str">
        <f>PdPc!W93</f>
        <v/>
      </c>
    </row>
  </sheetData>
  <sheetProtection password="CF7A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PdPc</vt:lpstr>
      <vt:lpstr>Rumusan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Swaybatul Aslamiah Zainal Abidin</dc:creator>
  <cp:lastModifiedBy>admin</cp:lastModifiedBy>
  <cp:lastPrinted>2016-12-09T00:47:20Z</cp:lastPrinted>
  <dcterms:created xsi:type="dcterms:W3CDTF">2016-12-09T00:42:14Z</dcterms:created>
  <dcterms:modified xsi:type="dcterms:W3CDTF">2017-02-28T02:19:56Z</dcterms:modified>
</cp:coreProperties>
</file>